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827"/>
  <workbookPr/>
  <bookViews>
    <workbookView xWindow="0" yWindow="0" windowWidth="16410" windowHeight="7545" tabRatio="1000" firstSheet="1" activeTab="1"/>
  </bookViews>
  <sheets>
    <sheet name="FANTA SQUADRA CON 4 CATEGORIA" sheetId="41" state="hidden" r:id="rId1"/>
    <sheet name="FANTA SQUADRA" sheetId="25" r:id="rId2"/>
    <sheet name="1° TAPPA" sheetId="10" state="hidden" r:id="rId3"/>
    <sheet name="CLASSIFICA" sheetId="11" state="hidden" r:id="rId4"/>
  </sheets>
  <definedNames/>
  <calcPr calcId="179021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<sst xmlns="http://schemas.openxmlformats.org/spreadsheetml/2006/main" count="2125" uniqueCount="477">
  <si>
    <t>COGNOME</t>
  </si>
  <si>
    <t>NOME</t>
  </si>
  <si>
    <t>SQUADRA</t>
  </si>
  <si>
    <t>QUOTA</t>
  </si>
  <si>
    <t>LOMBARDI</t>
  </si>
  <si>
    <t>ALBERTO</t>
  </si>
  <si>
    <t>Footgolf Ca del Moro</t>
  </si>
  <si>
    <t xml:space="preserve">CECCARINI </t>
  </si>
  <si>
    <t>LUCA</t>
  </si>
  <si>
    <t>NEPI</t>
  </si>
  <si>
    <t>FABIO</t>
  </si>
  <si>
    <t>Footgolf Pisa</t>
  </si>
  <si>
    <t>FIESOLI</t>
  </si>
  <si>
    <t>ALESSIO</t>
  </si>
  <si>
    <t>Footgolf Prato</t>
  </si>
  <si>
    <t>SELMI</t>
  </si>
  <si>
    <t>Footgolf Rosignano</t>
  </si>
  <si>
    <t xml:space="preserve">CANEPA </t>
  </si>
  <si>
    <t>VITTORIO</t>
  </si>
  <si>
    <t>DECARIA</t>
  </si>
  <si>
    <t>LEONARDO</t>
  </si>
  <si>
    <t>CASTELLANI</t>
  </si>
  <si>
    <t>ANDREA</t>
  </si>
  <si>
    <t>Footgolf Shangay</t>
  </si>
  <si>
    <t>ROBERTO</t>
  </si>
  <si>
    <t>Footgolf Coteto</t>
  </si>
  <si>
    <t>GRASSI</t>
  </si>
  <si>
    <t>SIMONE</t>
  </si>
  <si>
    <t>CIANTELLI</t>
  </si>
  <si>
    <t>FRANCESCO</t>
  </si>
  <si>
    <t>MACHI'</t>
  </si>
  <si>
    <t>GIOVANNI</t>
  </si>
  <si>
    <t>BUSONI</t>
  </si>
  <si>
    <t>DANIELE</t>
  </si>
  <si>
    <t>Footgolf Cecina</t>
  </si>
  <si>
    <t>MOSCHI</t>
  </si>
  <si>
    <t>GORI</t>
  </si>
  <si>
    <t>1° TAPPA</t>
  </si>
  <si>
    <t>GIANFRANCO</t>
  </si>
  <si>
    <t>2° TAPPA</t>
  </si>
  <si>
    <t>3° TAPPA</t>
  </si>
  <si>
    <t>NUCCI</t>
  </si>
  <si>
    <t>4° TAPPA</t>
  </si>
  <si>
    <t>GIANNI</t>
  </si>
  <si>
    <t>5° TAPPA</t>
  </si>
  <si>
    <t>6° TAPPA</t>
  </si>
  <si>
    <t>7° TAPPA</t>
  </si>
  <si>
    <t>8° TAPPA</t>
  </si>
  <si>
    <t>9° TAPPA</t>
  </si>
  <si>
    <t>10° TAPPA</t>
  </si>
  <si>
    <t>11° TAPPA</t>
  </si>
  <si>
    <t>MONTAGNANI</t>
  </si>
  <si>
    <t xml:space="preserve">L'ABBATE </t>
  </si>
  <si>
    <t>MARCO</t>
  </si>
  <si>
    <t>Footgolf Siena</t>
  </si>
  <si>
    <t>GIANLUCA</t>
  </si>
  <si>
    <t xml:space="preserve">COGONI </t>
  </si>
  <si>
    <t>RICCARDO</t>
  </si>
  <si>
    <t>ROMANACCI</t>
  </si>
  <si>
    <t>FIORENTINI</t>
  </si>
  <si>
    <t>FABIANO</t>
  </si>
  <si>
    <t>MOSCHINI</t>
  </si>
  <si>
    <t>BORGHESI</t>
  </si>
  <si>
    <t>Footgolf San Miniato</t>
  </si>
  <si>
    <t>LA ROCCA</t>
  </si>
  <si>
    <t>MARCEDDU</t>
  </si>
  <si>
    <t>FABRIZIO</t>
  </si>
  <si>
    <t>CHELONI</t>
  </si>
  <si>
    <t>BARTOLI</t>
  </si>
  <si>
    <t>MATTEO</t>
  </si>
  <si>
    <t>CIAPETTI</t>
  </si>
  <si>
    <t>MASSIMO</t>
  </si>
  <si>
    <t>GERACI</t>
  </si>
  <si>
    <t>ANICHINI</t>
  </si>
  <si>
    <t>ALDO</t>
  </si>
  <si>
    <t>CIULLO</t>
  </si>
  <si>
    <t>CHIARA</t>
  </si>
  <si>
    <t>SAMPIERI</t>
  </si>
  <si>
    <t>CARLO</t>
  </si>
  <si>
    <t>LOMBARDO</t>
  </si>
  <si>
    <t>gioc. Individuale</t>
  </si>
  <si>
    <t>BINI</t>
  </si>
  <si>
    <t>VETTORI</t>
  </si>
  <si>
    <t>Footgolf La Cappelleria</t>
  </si>
  <si>
    <t>GRONCHI</t>
  </si>
  <si>
    <t>EMILIANO</t>
  </si>
  <si>
    <t>QUARATESI</t>
  </si>
  <si>
    <t>MAURO</t>
  </si>
  <si>
    <t>CALAMAI</t>
  </si>
  <si>
    <t>CLAUDIO</t>
  </si>
  <si>
    <t>PAOLI</t>
  </si>
  <si>
    <t>ELISA</t>
  </si>
  <si>
    <t>TOMARCHIO</t>
  </si>
  <si>
    <t>BAGNOLI</t>
  </si>
  <si>
    <t>ALESSANDRO</t>
  </si>
  <si>
    <t>FIORI</t>
  </si>
  <si>
    <t>BOLOGNESI</t>
  </si>
  <si>
    <t>CASAGLI</t>
  </si>
  <si>
    <t>REMO</t>
  </si>
  <si>
    <t>DOLFI</t>
  </si>
  <si>
    <t>MASSIMILIANO</t>
  </si>
  <si>
    <t>CANDIA</t>
  </si>
  <si>
    <t>PAOLA</t>
  </si>
  <si>
    <t xml:space="preserve">BORETTI </t>
  </si>
  <si>
    <t>PAOLO</t>
  </si>
  <si>
    <t>GRAGNANI</t>
  </si>
  <si>
    <t>NICOLA</t>
  </si>
  <si>
    <t>Footgof Coteto</t>
  </si>
  <si>
    <t>SANTONI</t>
  </si>
  <si>
    <t>STEFANO</t>
  </si>
  <si>
    <t>BARBINI</t>
  </si>
  <si>
    <t>FILIPPO</t>
  </si>
  <si>
    <t>CASTAGNI</t>
  </si>
  <si>
    <t>REGGIO</t>
  </si>
  <si>
    <t>MANTERI</t>
  </si>
  <si>
    <t>EDOARDO</t>
  </si>
  <si>
    <t>FERRANTI</t>
  </si>
  <si>
    <t>ANTONIO</t>
  </si>
  <si>
    <t>TOGNETTI</t>
  </si>
  <si>
    <t>MAGAGNINI</t>
  </si>
  <si>
    <t>FEDERICO</t>
  </si>
  <si>
    <t>CALDINI</t>
  </si>
  <si>
    <t>GUIDO</t>
  </si>
  <si>
    <t>PETRUZZI</t>
  </si>
  <si>
    <t>IURI</t>
  </si>
  <si>
    <t>MECCARIELLO</t>
  </si>
  <si>
    <t>PATRIZIA</t>
  </si>
  <si>
    <t xml:space="preserve">CAGNONI </t>
  </si>
  <si>
    <t>MARTINELLI</t>
  </si>
  <si>
    <t>CETARINI</t>
  </si>
  <si>
    <t>MARCELLO</t>
  </si>
  <si>
    <t>VANACORE</t>
  </si>
  <si>
    <t>MARTELLI</t>
  </si>
  <si>
    <t>CAVALLINI</t>
  </si>
  <si>
    <t>MANUELA</t>
  </si>
  <si>
    <t>CARICO</t>
  </si>
  <si>
    <t>ANTONELLA</t>
  </si>
  <si>
    <t>DESIATO</t>
  </si>
  <si>
    <t>LANDI</t>
  </si>
  <si>
    <t>PRESTA</t>
  </si>
  <si>
    <t>PIERDOMENICO</t>
  </si>
  <si>
    <t>BIBBIANI</t>
  </si>
  <si>
    <t>ALICE</t>
  </si>
  <si>
    <t>TOP PLAYER</t>
  </si>
  <si>
    <t>1° CATEGORIA</t>
  </si>
  <si>
    <t>2° CATEGORIA</t>
  </si>
  <si>
    <t>FANTA FOOTGOLF TOSCANA</t>
  </si>
  <si>
    <t>STAGIONE 2017</t>
  </si>
  <si>
    <t>ISTRUZIONI</t>
  </si>
  <si>
    <t>IL FILE E':</t>
  </si>
  <si>
    <t>SCONTO PRESIDENTE</t>
  </si>
  <si>
    <t>PRESIDENTE (COGNOME NOME)</t>
  </si>
  <si>
    <t>CREDITO TOTALE</t>
  </si>
  <si>
    <t>CATEGORIA TOP PLAYER</t>
  </si>
  <si>
    <t>PRIMA CATEGORIA</t>
  </si>
  <si>
    <t>SECONDA CATEGORIA</t>
  </si>
  <si>
    <t>1) Riempire sia il campo FANTASQUADRA che il campo PRESIDENTE (Cognome-Nome)</t>
  </si>
  <si>
    <t>FANTASQUADRA</t>
  </si>
  <si>
    <t>2) Selezionare un giocatore per ogni categoria (apri il menu' a tendina nella cella NOME di ogni categoria)</t>
  </si>
  <si>
    <t>COSTO GIOCATORi</t>
  </si>
  <si>
    <t>SEMAFORO</t>
  </si>
  <si>
    <t>CLASSIFICA DI TAPPA - CASTELFALFI</t>
  </si>
  <si>
    <t>COGONI RICCARDO</t>
  </si>
  <si>
    <t>MONTAGNANI MARCO</t>
  </si>
  <si>
    <t>1° CAT.</t>
  </si>
  <si>
    <t>FIORI GIANLUCA</t>
  </si>
  <si>
    <t>2° CAT.</t>
  </si>
  <si>
    <t>SANTONI STEFANO</t>
  </si>
  <si>
    <t>3° CAT.</t>
  </si>
  <si>
    <t>CECCARINI MATTIA</t>
  </si>
  <si>
    <t>FEMMINILE&amp;UNDER</t>
  </si>
  <si>
    <t>SQUADRA / PRESIDENTE</t>
  </si>
  <si>
    <t>PUNTEGGIO TOTALE</t>
  </si>
  <si>
    <t>ROSA</t>
  </si>
  <si>
    <t>SCORE</t>
  </si>
  <si>
    <t>CATEGORIE</t>
  </si>
  <si>
    <t>ANICHINI ALDO</t>
  </si>
  <si>
    <t>FIESOLI ALESSIO</t>
  </si>
  <si>
    <t>BINI GIANLUCA</t>
  </si>
  <si>
    <t>BOLOGNESI GIOVANNI</t>
  </si>
  <si>
    <t>BUSONI PATRIZIA</t>
  </si>
  <si>
    <t>CARICO ANTONELLA</t>
  </si>
  <si>
    <t>CAGNONI STEFANO</t>
  </si>
  <si>
    <t>COGONI  RICCARDO</t>
  </si>
  <si>
    <t>CALDINI GUIDO</t>
  </si>
  <si>
    <t>CANDIA PAOLA</t>
  </si>
  <si>
    <t>CECCARINI LUCA</t>
  </si>
  <si>
    <t>PAOLI ELISA</t>
  </si>
  <si>
    <t>MARCEDDU FABRIZIO</t>
  </si>
  <si>
    <t>CIANTELLI FRANSCESCO</t>
  </si>
  <si>
    <t>COGONI LEONARDO</t>
  </si>
  <si>
    <t>COGONI  LEONARDO</t>
  </si>
  <si>
    <t>DECARIA LEONARDO</t>
  </si>
  <si>
    <t>CECCARINI  MATTIA</t>
  </si>
  <si>
    <t>FERRANTI ANTONIO</t>
  </si>
  <si>
    <t>FIORENTINI ALESSIO</t>
  </si>
  <si>
    <t>FIORENTINI FABIANO</t>
  </si>
  <si>
    <t>GERACI MARCO</t>
  </si>
  <si>
    <t>GRASSI SIMONE</t>
  </si>
  <si>
    <t>GORI GIANFRANCO</t>
  </si>
  <si>
    <t>NUCCI GIANNI</t>
  </si>
  <si>
    <t>GRAGNANI NICOLA</t>
  </si>
  <si>
    <t>GRASSI MASSIMO</t>
  </si>
  <si>
    <t>GRONCHI EMILIANO</t>
  </si>
  <si>
    <t>L'ABBATE GIANLUCA</t>
  </si>
  <si>
    <t>LOMBARDI ALBERTO</t>
  </si>
  <si>
    <t>SAMPIERI CARLO</t>
  </si>
  <si>
    <t>LOMBARDO FRANCESCO</t>
  </si>
  <si>
    <t>MACHI' GIOVANNI</t>
  </si>
  <si>
    <t>MAGAGNINI FEDERICO</t>
  </si>
  <si>
    <t>MECCARIELLO MARCO</t>
  </si>
  <si>
    <t>MOSCHINI MARCO</t>
  </si>
  <si>
    <t>NEPI FABIO</t>
  </si>
  <si>
    <t>QUARTESI MAURO</t>
  </si>
  <si>
    <t>SELMI FABIO</t>
  </si>
  <si>
    <t>TOMARCHIO MATTIA</t>
  </si>
  <si>
    <t>BEZZI LUCA</t>
  </si>
  <si>
    <t>G&amp;G</t>
  </si>
  <si>
    <t>CIAPETTI ALESSIO</t>
  </si>
  <si>
    <t>PRESIDENTE</t>
  </si>
  <si>
    <t>POS</t>
  </si>
  <si>
    <t>CLASSIFICA GENERALE</t>
  </si>
  <si>
    <t>PREMIO + COPPA</t>
  </si>
  <si>
    <t>COPPA</t>
  </si>
  <si>
    <t>PLAY-OFF</t>
  </si>
  <si>
    <t>FINE STAGIONE</t>
  </si>
  <si>
    <t>POS.</t>
  </si>
  <si>
    <t>TOTALE</t>
  </si>
  <si>
    <t>PALOMBO</t>
  </si>
  <si>
    <t>FAVILLI</t>
  </si>
  <si>
    <t>DARIO</t>
  </si>
  <si>
    <t>-</t>
  </si>
  <si>
    <t>INCROCCI</t>
  </si>
  <si>
    <t>DERCHI</t>
  </si>
  <si>
    <t>GIULIO</t>
  </si>
  <si>
    <t>AMORE</t>
  </si>
  <si>
    <t>OLINTO</t>
  </si>
  <si>
    <t>MATTEINI</t>
  </si>
  <si>
    <t>DISEGNI</t>
  </si>
  <si>
    <t>CECCONI</t>
  </si>
  <si>
    <t>GIACOMO</t>
  </si>
  <si>
    <t>ANGELO</t>
  </si>
  <si>
    <t>MIRKO</t>
  </si>
  <si>
    <t>TICCIATI</t>
  </si>
  <si>
    <t>CASTELLACCI</t>
  </si>
  <si>
    <t>OLIVELLI</t>
  </si>
  <si>
    <t>BERNOCCHI</t>
  </si>
  <si>
    <t>MAURIZIO</t>
  </si>
  <si>
    <t>DI NOIA</t>
  </si>
  <si>
    <t>SALVATORE</t>
  </si>
  <si>
    <t>FEDI</t>
  </si>
  <si>
    <t>ALIOSCIA</t>
  </si>
  <si>
    <t>PANI</t>
  </si>
  <si>
    <t>CIARDI DUPRE'</t>
  </si>
  <si>
    <t>GERI</t>
  </si>
  <si>
    <t>EMANUELE</t>
  </si>
  <si>
    <t>RIBECAI</t>
  </si>
  <si>
    <t>DAVIDE</t>
  </si>
  <si>
    <t>GIOVANNESCHI</t>
  </si>
  <si>
    <t>BARSOTTI</t>
  </si>
  <si>
    <t>FABIANA</t>
  </si>
  <si>
    <t>COGONI ANGELO</t>
  </si>
  <si>
    <t>FAVILLI DARIO</t>
  </si>
  <si>
    <t>ROMANACCI LUCA</t>
  </si>
  <si>
    <t>CASTELLANI ANDREA</t>
  </si>
  <si>
    <t>FANTA ALBATROSS</t>
  </si>
  <si>
    <t>#NONVINCOMAI#</t>
  </si>
  <si>
    <t>LAMAGGICA</t>
  </si>
  <si>
    <t>ANGELOOOOSSSSS</t>
  </si>
  <si>
    <t>NIKAPENNY99</t>
  </si>
  <si>
    <t>TOGNETTI NICOLA</t>
  </si>
  <si>
    <t>MATTITALIA</t>
  </si>
  <si>
    <t>IMBUCATI</t>
  </si>
  <si>
    <t>BENFICA</t>
  </si>
  <si>
    <t>CANEPA VITTORIO</t>
  </si>
  <si>
    <t>I ROSSOBLU</t>
  </si>
  <si>
    <t>UNPEROTTO</t>
  </si>
  <si>
    <t>PER UN PUGNO DI PUTT</t>
  </si>
  <si>
    <t>CIULLO CHIARA</t>
  </si>
  <si>
    <t>LIBECCIATA TEAM</t>
  </si>
  <si>
    <t>FOOTGOLF STEFRAVIT</t>
  </si>
  <si>
    <t>FREDIANI TAMARA</t>
  </si>
  <si>
    <t>DORINA82</t>
  </si>
  <si>
    <t>RINTONTEAM</t>
  </si>
  <si>
    <t>BARAGAZZA</t>
  </si>
  <si>
    <t>VAIBELLA</t>
  </si>
  <si>
    <t>DESIATO CHIARA</t>
  </si>
  <si>
    <t>FG EVRIBADI</t>
  </si>
  <si>
    <t>PAPPIANA FOOTGOLF</t>
  </si>
  <si>
    <t>F.C. DINAMO GRIZZLY</t>
  </si>
  <si>
    <t>PRATESI SI NASCE</t>
  </si>
  <si>
    <t>BARDO SHANGAY</t>
  </si>
  <si>
    <t>BAGNOLI ALESSANDRO</t>
  </si>
  <si>
    <t>STELLA ROSSA</t>
  </si>
  <si>
    <t>PRESTA PIERDOMENICO</t>
  </si>
  <si>
    <t>YOUNG ZEUS</t>
  </si>
  <si>
    <t>QUARATESI MAURO</t>
  </si>
  <si>
    <t>ANTISTRISCE TEAM</t>
  </si>
  <si>
    <t>SAMBUCA JUNIORS</t>
  </si>
  <si>
    <t>ALLORATULLOSATE FGT</t>
  </si>
  <si>
    <t>AWESOME TEAM</t>
  </si>
  <si>
    <t>PALESTRA DI CIOLO</t>
  </si>
  <si>
    <t>CALCIOMANIA 2013</t>
  </si>
  <si>
    <t>PIUCCINQUEKEMENO FGT</t>
  </si>
  <si>
    <t>BARTOLI MATTEO</t>
  </si>
  <si>
    <t>DAI DAI DAI</t>
  </si>
  <si>
    <t>BUSONI DANIELE</t>
  </si>
  <si>
    <t>LEGIO NOVA INVICTA</t>
  </si>
  <si>
    <t>BARBINI FILIPPO</t>
  </si>
  <si>
    <t>GOLDEN FOOTS</t>
  </si>
  <si>
    <t>FG PONTECOSI</t>
  </si>
  <si>
    <t>GOFFISTI</t>
  </si>
  <si>
    <t>CAVALLINI SIMONE</t>
  </si>
  <si>
    <t>FANTA QDO</t>
  </si>
  <si>
    <t>LA PUT-LANIERA</t>
  </si>
  <si>
    <t>PETRUZZI YURI</t>
  </si>
  <si>
    <t>TRIGLIA LIVORNESE</t>
  </si>
  <si>
    <t>GABRI FGT</t>
  </si>
  <si>
    <t>AC COLONNATA</t>
  </si>
  <si>
    <t>MATILDE 2007</t>
  </si>
  <si>
    <t>I RACCATTATI</t>
  </si>
  <si>
    <t>LA ROCCA ROBERTO</t>
  </si>
  <si>
    <t>LION</t>
  </si>
  <si>
    <t>L'ABBATE FRANCESCO</t>
  </si>
  <si>
    <t>TICCIATI SQUAD PERIGNANO</t>
  </si>
  <si>
    <t>TICCIATI RICCARDO</t>
  </si>
  <si>
    <t>TAXI DRIVER 14</t>
  </si>
  <si>
    <t>LES DES A</t>
  </si>
  <si>
    <t>FOOTFIGHTERSGOLF</t>
  </si>
  <si>
    <t>BE POSITIVE 13</t>
  </si>
  <si>
    <t>FUTGOLFE</t>
  </si>
  <si>
    <t>PISCINI ANDREA</t>
  </si>
  <si>
    <t>SCARDIGLI</t>
  </si>
  <si>
    <t>BORCHI</t>
  </si>
  <si>
    <t>CRISTIAN</t>
  </si>
  <si>
    <t>GALIGANI</t>
  </si>
  <si>
    <t>BECHELLI</t>
  </si>
  <si>
    <t>CECCARELLI</t>
  </si>
  <si>
    <t>BUTI</t>
  </si>
  <si>
    <t>PISCINI</t>
  </si>
  <si>
    <t>DE GIOIA</t>
  </si>
  <si>
    <t>BRAMBILLA</t>
  </si>
  <si>
    <t>BELGUORI</t>
  </si>
  <si>
    <t>SAVINO</t>
  </si>
  <si>
    <t>PERINI</t>
  </si>
  <si>
    <t>PERINI MARCO</t>
  </si>
  <si>
    <t>TEAM'BARAZZO</t>
  </si>
  <si>
    <t>BUTI LEONARDO</t>
  </si>
  <si>
    <t>ORANGE TEAM</t>
  </si>
  <si>
    <t>TAPPE</t>
  </si>
  <si>
    <t>GIOCATE</t>
  </si>
  <si>
    <t>LUCHETTI</t>
  </si>
  <si>
    <t>CHIAVACCI</t>
  </si>
  <si>
    <t>IACOPO</t>
  </si>
  <si>
    <t>PUCCI</t>
  </si>
  <si>
    <t>FABBRI</t>
  </si>
  <si>
    <t>FRANCO</t>
  </si>
  <si>
    <t>MACCHIONI</t>
  </si>
  <si>
    <t>LORENZO</t>
  </si>
  <si>
    <t>BATTINI</t>
  </si>
  <si>
    <t>SCARRONE</t>
  </si>
  <si>
    <t>GEORGIUS</t>
  </si>
  <si>
    <t>CANEPA GIORGIO</t>
  </si>
  <si>
    <t>GIACALONE</t>
  </si>
  <si>
    <t>CARMELO</t>
  </si>
  <si>
    <t>FRANCESCONI</t>
  </si>
  <si>
    <t>BONCOMPAGNI</t>
  </si>
  <si>
    <t>CAZZAROTTO</t>
  </si>
  <si>
    <t>BIANCHINI</t>
  </si>
  <si>
    <t>SARA</t>
  </si>
  <si>
    <t>FUMAROLA</t>
  </si>
  <si>
    <t>DANIELA</t>
  </si>
  <si>
    <t>DORINA 2891</t>
  </si>
  <si>
    <t>CHIAPPETTA</t>
  </si>
  <si>
    <t>SANTINELLI</t>
  </si>
  <si>
    <t>GIUSTI</t>
  </si>
  <si>
    <t>NAPPINI</t>
  </si>
  <si>
    <t>Footgolf Palaia</t>
  </si>
  <si>
    <t>MENCUCCI</t>
  </si>
  <si>
    <t xml:space="preserve">MARCO </t>
  </si>
  <si>
    <t>GORINI</t>
  </si>
  <si>
    <t>PISANI</t>
  </si>
  <si>
    <t>MARCHIONNESCHI</t>
  </si>
  <si>
    <t>ROSANNA</t>
  </si>
  <si>
    <t>FANTAFOOTACASO</t>
  </si>
  <si>
    <t>FILLINI</t>
  </si>
  <si>
    <t>Newteam Footgolf</t>
  </si>
  <si>
    <t>NANNIPIERI</t>
  </si>
  <si>
    <t>DIEGO</t>
  </si>
  <si>
    <t>DELLA BARTOLA</t>
  </si>
  <si>
    <t>CORRADI</t>
  </si>
  <si>
    <t>PUTTEAM</t>
  </si>
  <si>
    <t>INNOCENTI</t>
  </si>
  <si>
    <t>MELILLO</t>
  </si>
  <si>
    <t>TREMONTE</t>
  </si>
  <si>
    <t>FEMMINILE &amp; UNDER 12</t>
  </si>
  <si>
    <t>3) Non superare il numero massimo di crediti</t>
  </si>
  <si>
    <t>RISERVA</t>
  </si>
  <si>
    <t>4) Non superare i crediti previsti per la RISERVA</t>
  </si>
  <si>
    <t>STAGIONE 2018</t>
  </si>
  <si>
    <t>... RISERVA ...</t>
  </si>
  <si>
    <t>TERZA CATEGORIA</t>
  </si>
  <si>
    <t>FEMMINILE</t>
  </si>
  <si>
    <t>3) Non è possibile avere più di 2 giocatori della stessa squadra</t>
  </si>
  <si>
    <t>QUARTA CATEGORIA</t>
  </si>
  <si>
    <t>MINNUCCI</t>
  </si>
  <si>
    <t>Footgolf Sparta Chiana</t>
  </si>
  <si>
    <t>Footgolf 0586</t>
  </si>
  <si>
    <t>BONCOMPAGNI FILIPPO</t>
  </si>
  <si>
    <t>4° CAT</t>
  </si>
  <si>
    <t>PULIGA</t>
  </si>
  <si>
    <t>Footgolf Pistoia</t>
  </si>
  <si>
    <t>CANNELLA</t>
  </si>
  <si>
    <t>CAVICCHI</t>
  </si>
  <si>
    <t>Footfold 0586</t>
  </si>
  <si>
    <t>BOGI</t>
  </si>
  <si>
    <t>SAMUELE</t>
  </si>
  <si>
    <t>VECCE</t>
  </si>
  <si>
    <t>BERNI</t>
  </si>
  <si>
    <t>ADRIANO</t>
  </si>
  <si>
    <t>LUPO</t>
  </si>
  <si>
    <t>GAROFALO</t>
  </si>
  <si>
    <t>DOMENICO</t>
  </si>
  <si>
    <t>BITOSSI</t>
  </si>
  <si>
    <t>VALLI</t>
  </si>
  <si>
    <t>RAFANELLI</t>
  </si>
  <si>
    <t>ISACCO</t>
  </si>
  <si>
    <t>DAMI</t>
  </si>
  <si>
    <t>BRUNETTI</t>
  </si>
  <si>
    <t>PERRIELLO</t>
  </si>
  <si>
    <t>4) Non superare il numero massimo di crediti</t>
  </si>
  <si>
    <t>5) Non superare i crediti previsti per la RISERVA</t>
  </si>
  <si>
    <t>Bitta Footgolf</t>
  </si>
  <si>
    <t>ORCESI</t>
  </si>
  <si>
    <t>SALILLARI</t>
  </si>
  <si>
    <t>EDISON</t>
  </si>
  <si>
    <t>GINESE</t>
  </si>
  <si>
    <t>FALILLO'</t>
  </si>
  <si>
    <t>CIANI</t>
  </si>
  <si>
    <t>DE LUCCHI</t>
  </si>
  <si>
    <t>GIANCARLO</t>
  </si>
  <si>
    <t>YALCIN</t>
  </si>
  <si>
    <t>ISMAIL</t>
  </si>
  <si>
    <t>GALATI</t>
  </si>
  <si>
    <t>SALVATORI</t>
  </si>
  <si>
    <t>VANGELISTI</t>
  </si>
  <si>
    <t>BONAFEDE</t>
  </si>
  <si>
    <t>VIGNOLI</t>
  </si>
  <si>
    <t>PAMELA</t>
  </si>
  <si>
    <t>GIULIANI</t>
  </si>
  <si>
    <t>PIEROTTI</t>
  </si>
  <si>
    <t>CHITI</t>
  </si>
  <si>
    <t>PAGLIANTINI</t>
  </si>
  <si>
    <t>DUCCIO</t>
  </si>
  <si>
    <t>PUPILLI</t>
  </si>
  <si>
    <t>LINDA</t>
  </si>
  <si>
    <t>BARTOLINI</t>
  </si>
  <si>
    <t>CIRILLO</t>
  </si>
  <si>
    <t>VINCENZO</t>
  </si>
  <si>
    <t>ORLANDI</t>
  </si>
  <si>
    <t>ROCCHI</t>
  </si>
  <si>
    <t>STASSI</t>
  </si>
  <si>
    <t>GIROLAMO</t>
  </si>
  <si>
    <t>MELE</t>
  </si>
  <si>
    <t>Footgolf Delfini in Arno</t>
  </si>
  <si>
    <t>LIGNITE</t>
  </si>
  <si>
    <t>MATTIA</t>
  </si>
  <si>
    <t>DE FALCO</t>
  </si>
  <si>
    <t>BARONTINI</t>
  </si>
  <si>
    <t>NICCOLO'</t>
  </si>
  <si>
    <t>FRASCADORE</t>
  </si>
  <si>
    <t>CECCARDI</t>
  </si>
  <si>
    <t>MARTINA</t>
  </si>
  <si>
    <t>BRAZZINI</t>
  </si>
  <si>
    <t>TOLOSSI</t>
  </si>
  <si>
    <t>FRISCIA</t>
  </si>
  <si>
    <t>CATENI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</si>
</sst>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color rgb="FF000000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4"/>
      <color rgb="FF000000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  <font>
      <b/>
      <sz val="48"/>
      <color rgb="FFFFFFFF"/>
      <name val="Calibri"/>
      <family val="2"/>
    </font>
    <font>
      <b/>
      <i/>
      <sz val="36"/>
      <color rgb="FFFFFFFF"/>
      <name val="Arial Narrow"/>
      <family val="2"/>
    </font>
    <font>
      <sz val="12"/>
      <color rgb="FF000000"/>
      <name val="Arial Narrow"/>
      <family val="2"/>
    </font>
    <font>
      <b/>
      <i/>
      <sz val="36"/>
      <color rgb="FFFFCC00"/>
      <name val="Arial Narrow"/>
      <family val="2"/>
    </font>
    <font>
      <b/>
      <i/>
      <sz val="25"/>
      <color rgb="FFFF0000"/>
      <name val="Arial Narrow"/>
      <family val="2"/>
    </font>
    <font>
      <b/>
      <i/>
      <sz val="16"/>
      <color rgb="FFFFFFFF"/>
      <name val="Calibri"/>
      <family val="2"/>
    </font>
    <font>
      <sz val="14"/>
      <color rgb="FF000000"/>
      <name val="Calibri"/>
      <family val="2"/>
    </font>
    <font>
      <b/>
      <sz val="12"/>
      <color rgb="FFFFFFFF"/>
      <name val="Calibri"/>
      <family val="2"/>
    </font>
    <font>
      <b/>
      <sz val="20"/>
      <color rgb="FFFFFFFF"/>
      <name val="Calibri"/>
      <family val="2"/>
    </font>
    <font>
      <b/>
      <sz val="16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rgb="FFFFFFFF"/>
      <name val="Arial Narrow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</font>
    <font>
      <b/>
      <i/>
      <sz val="32"/>
      <color rgb="FFFFCC00"/>
      <name val="Arial Narrow"/>
      <family val="2"/>
    </font>
    <font>
      <b/>
      <sz val="12"/>
      <color rgb="FF000000"/>
      <name val="Arial Narrow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theme="0"/>
      <name val="Calibri"/>
      <family val="2"/>
    </font>
    <font>
      <sz val="4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4813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 applyFont="1" applyAlignment="1">
      <alignment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Protection="1"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6" fillId="3" borderId="4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center"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17" fillId="5" borderId="1" xfId="0" applyFont="1" applyFill="1" applyBorder="1" applyAlignment="1" applyProtection="1">
      <alignment horizontal="center"/>
      <protection/>
    </xf>
    <xf numFmtId="0" fontId="17" fillId="5" borderId="4" xfId="0" applyFont="1" applyFill="1" applyBorder="1" applyAlignment="1" applyProtection="1">
      <alignment horizontal="center"/>
      <protection/>
    </xf>
    <xf numFmtId="0" fontId="16" fillId="3" borderId="4" xfId="0" applyFont="1" applyFill="1" applyBorder="1" applyAlignment="1" applyProtection="1">
      <alignment horizontal="center"/>
      <protection/>
    </xf>
    <xf numFmtId="0" fontId="16" fillId="3" borderId="1" xfId="0" applyFont="1" applyFill="1" applyBorder="1" applyAlignment="1" applyProtection="1">
      <alignment horizontal="center"/>
      <protection/>
    </xf>
    <xf numFmtId="0" fontId="3" fillId="6" borderId="1" xfId="0" applyFont="1" applyFill="1" applyBorder="1" applyProtection="1">
      <protection/>
    </xf>
    <xf numFmtId="0" fontId="16" fillId="0" borderId="0" xfId="0" applyFont="1" applyProtection="1">
      <protection/>
    </xf>
    <xf numFmtId="0" fontId="0" fillId="7" borderId="0" xfId="0" applyFont="1" applyFill="1" applyAlignment="1" applyProtection="1">
      <alignment/>
      <protection locked="0"/>
    </xf>
    <xf numFmtId="0" fontId="2" fillId="0" borderId="0" xfId="20">
      <alignment/>
      <protection/>
    </xf>
    <xf numFmtId="0" fontId="2" fillId="0" borderId="5" xfId="20" applyBorder="1">
      <alignment/>
      <protection/>
    </xf>
    <xf numFmtId="0" fontId="2" fillId="8" borderId="6" xfId="20" applyFill="1" applyBorder="1">
      <alignment/>
      <protection/>
    </xf>
    <xf numFmtId="0" fontId="2" fillId="8" borderId="7" xfId="20" applyFill="1" applyBorder="1">
      <alignment/>
      <protection/>
    </xf>
    <xf numFmtId="0" fontId="2" fillId="8" borderId="8" xfId="20" applyFill="1" applyBorder="1">
      <alignment/>
      <protection/>
    </xf>
    <xf numFmtId="0" fontId="2" fillId="0" borderId="0" xfId="20" applyBorder="1">
      <alignment/>
      <protection/>
    </xf>
    <xf numFmtId="0" fontId="23" fillId="0" borderId="0" xfId="20" applyFont="1" applyBorder="1" applyAlignment="1" applyProtection="1">
      <alignment vertical="center"/>
      <protection locked="0"/>
    </xf>
    <xf numFmtId="0" fontId="2" fillId="0" borderId="5" xfId="20" applyBorder="1" applyAlignment="1">
      <alignment horizont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 applyAlignment="1">
      <alignment horizontal="center"/>
      <protection/>
    </xf>
    <xf numFmtId="0" fontId="2" fillId="0" borderId="11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13" xfId="20" applyBorder="1" applyAlignment="1">
      <alignment horizont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" fillId="0" borderId="17" xfId="20" applyBorder="1">
      <alignment/>
      <protection/>
    </xf>
    <xf numFmtId="0" fontId="2" fillId="9" borderId="5" xfId="20" applyFill="1" applyBorder="1">
      <alignment/>
      <protection/>
    </xf>
    <xf numFmtId="0" fontId="26" fillId="10" borderId="18" xfId="20" applyFont="1" applyFill="1" applyBorder="1">
      <alignment/>
      <protection/>
    </xf>
    <xf numFmtId="0" fontId="22" fillId="4" borderId="0" xfId="0" applyFont="1" applyFill="1" applyBorder="1" applyAlignment="1" applyProtection="1">
      <alignment horizontal="left" vertical="center"/>
      <protection/>
    </xf>
    <xf numFmtId="0" fontId="27" fillId="10" borderId="18" xfId="20" applyFont="1" applyFill="1" applyBorder="1">
      <alignment/>
      <protection/>
    </xf>
    <xf numFmtId="0" fontId="28" fillId="10" borderId="18" xfId="20" applyFont="1" applyFill="1" applyBorder="1">
      <alignment/>
      <protection/>
    </xf>
    <xf numFmtId="0" fontId="27" fillId="10" borderId="18" xfId="20" applyFont="1" applyFill="1" applyBorder="1" applyAlignment="1">
      <alignment horizontal="center"/>
      <protection/>
    </xf>
    <xf numFmtId="0" fontId="26" fillId="11" borderId="18" xfId="20" applyFont="1" applyFill="1" applyBorder="1">
      <alignment/>
      <protection/>
    </xf>
    <xf numFmtId="0" fontId="27" fillId="11" borderId="18" xfId="20" applyFont="1" applyFill="1" applyBorder="1" applyAlignment="1">
      <alignment horizontal="center"/>
      <protection/>
    </xf>
    <xf numFmtId="0" fontId="28" fillId="11" borderId="18" xfId="20" applyFont="1" applyFill="1" applyBorder="1">
      <alignment/>
      <protection/>
    </xf>
    <xf numFmtId="0" fontId="27" fillId="11" borderId="18" xfId="20" applyFont="1" applyFill="1" applyBorder="1">
      <alignment/>
      <protection/>
    </xf>
    <xf numFmtId="0" fontId="27" fillId="12" borderId="18" xfId="20" applyFont="1" applyFill="1" applyBorder="1" applyAlignment="1">
      <alignment horizontal="center"/>
      <protection/>
    </xf>
    <xf numFmtId="0" fontId="28" fillId="12" borderId="18" xfId="20" applyFont="1" applyFill="1" applyBorder="1">
      <alignment/>
      <protection/>
    </xf>
    <xf numFmtId="0" fontId="27" fillId="12" borderId="18" xfId="20" applyFont="1" applyFill="1" applyBorder="1">
      <alignment/>
      <protection/>
    </xf>
    <xf numFmtId="0" fontId="26" fillId="13" borderId="19" xfId="20" applyFont="1" applyFill="1" applyBorder="1">
      <alignment/>
      <protection/>
    </xf>
    <xf numFmtId="0" fontId="27" fillId="13" borderId="19" xfId="20" applyFont="1" applyFill="1" applyBorder="1" applyAlignment="1">
      <alignment horizont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0" fillId="4" borderId="0" xfId="0" applyFont="1" applyFill="1" applyBorder="1" applyAlignment="1" applyProtection="1">
      <alignment horizontal="left" vertical="center"/>
      <protection/>
    </xf>
    <xf numFmtId="0" fontId="27" fillId="12" borderId="13" xfId="20" applyFont="1" applyFill="1" applyBorder="1" applyAlignment="1">
      <alignment horizontal="center"/>
      <protection/>
    </xf>
    <xf numFmtId="0" fontId="20" fillId="14" borderId="0" xfId="20" applyFont="1" applyFill="1" applyBorder="1">
      <alignment/>
      <protection/>
    </xf>
    <xf numFmtId="0" fontId="8" fillId="15" borderId="0" xfId="0" applyFont="1" applyFill="1" applyBorder="1" applyAlignment="1">
      <alignment horizontal="left" vertical="center"/>
    </xf>
    <xf numFmtId="0" fontId="31" fillId="15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/>
      <protection/>
    </xf>
    <xf numFmtId="0" fontId="28" fillId="13" borderId="18" xfId="20" applyFont="1" applyFill="1" applyBorder="1">
      <alignment/>
      <protection/>
    </xf>
    <xf numFmtId="0" fontId="27" fillId="13" borderId="18" xfId="20" applyFont="1" applyFill="1" applyBorder="1">
      <alignment/>
      <protection/>
    </xf>
    <xf numFmtId="0" fontId="27" fillId="13" borderId="18" xfId="20" applyFont="1" applyFill="1" applyBorder="1" applyAlignment="1">
      <alignment horizontal="center"/>
      <protection/>
    </xf>
    <xf numFmtId="0" fontId="28" fillId="12" borderId="18" xfId="20" applyFont="1" applyFill="1" applyBorder="1">
      <alignment/>
      <protection/>
    </xf>
    <xf numFmtId="0" fontId="34" fillId="16" borderId="19" xfId="20" applyFont="1" applyFill="1" applyBorder="1" applyAlignment="1">
      <alignment horizontal="center"/>
      <protection/>
    </xf>
    <xf numFmtId="0" fontId="25" fillId="17" borderId="20" xfId="20" applyFont="1" applyFill="1" applyBorder="1" applyAlignment="1">
      <alignment horizontal="center" vertical="center"/>
      <protection/>
    </xf>
    <xf numFmtId="0" fontId="25" fillId="17" borderId="21" xfId="20" applyFont="1" applyFill="1" applyBorder="1" applyAlignment="1">
      <alignment horizontal="center" vertical="center"/>
      <protection/>
    </xf>
    <xf numFmtId="0" fontId="27" fillId="18" borderId="18" xfId="20" applyFont="1" applyFill="1" applyBorder="1" applyAlignment="1">
      <alignment horizontal="center"/>
      <protection/>
    </xf>
    <xf numFmtId="2" fontId="35" fillId="12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Protection="1">
      <protection/>
    </xf>
    <xf numFmtId="0" fontId="0" fillId="0" borderId="0" xfId="0" applyFont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2" fontId="35" fillId="12" borderId="11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2" fillId="0" borderId="22" xfId="28" applyBorder="1" applyProtection="1">
      <alignment/>
      <protection/>
    </xf>
    <xf numFmtId="0" fontId="2" fillId="8" borderId="23" xfId="28" applyFill="1" applyBorder="1" applyProtection="1">
      <alignment/>
      <protection/>
    </xf>
    <xf numFmtId="0" fontId="17" fillId="19" borderId="24" xfId="0" applyFont="1" applyFill="1" applyBorder="1" applyAlignment="1" applyProtection="1">
      <alignment horizontal="center"/>
      <protection/>
    </xf>
    <xf numFmtId="0" fontId="2" fillId="8" borderId="25" xfId="28" applyFill="1" applyBorder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2" fontId="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2" fontId="0" fillId="0" borderId="0" xfId="0" applyNumberFormat="1" applyFont="1" applyProtection="1">
      <protection locked="0"/>
    </xf>
    <xf numFmtId="0" fontId="5" fillId="0" borderId="0" xfId="0" applyFont="1" applyBorder="1" applyProtection="1">
      <protection/>
    </xf>
    <xf numFmtId="0" fontId="2" fillId="20" borderId="0" xfId="28" applyFill="1" applyBorder="1" applyAlignment="1" applyProtection="1">
      <alignment horizontal="center" vertical="center"/>
      <protection/>
    </xf>
    <xf numFmtId="0" fontId="2" fillId="0" borderId="0" xfId="28" applyBorder="1" applyAlignment="1" applyProtection="1">
      <alignment horizontal="center" vertical="center"/>
      <protection/>
    </xf>
    <xf numFmtId="0" fontId="2" fillId="0" borderId="0" xfId="28" applyBorder="1" applyAlignment="1" applyProtection="1">
      <alignment horizontal="center"/>
      <protection/>
    </xf>
    <xf numFmtId="0" fontId="2" fillId="0" borderId="0" xfId="28" applyBorder="1" applyProtection="1">
      <alignment/>
      <protection/>
    </xf>
    <xf numFmtId="0" fontId="2" fillId="8" borderId="0" xfId="28" applyFill="1" applyBorder="1" applyProtection="1">
      <alignment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Border="1" applyProtection="1">
      <protection/>
    </xf>
    <xf numFmtId="0" fontId="31" fillId="0" borderId="0" xfId="0" applyFont="1" applyAlignment="1">
      <alignment horizontal="left" vertical="center"/>
    </xf>
    <xf numFmtId="0" fontId="16" fillId="0" borderId="26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8" borderId="25" xfId="28" applyFont="1" applyFill="1" applyBorder="1" applyProtection="1">
      <alignment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1" fillId="16" borderId="27" xfId="28" applyFont="1" applyFill="1" applyBorder="1" applyAlignment="1" applyProtection="1">
      <alignment horizontal="center" vertical="center"/>
      <protection/>
    </xf>
    <xf numFmtId="0" fontId="21" fillId="16" borderId="28" xfId="28" applyFont="1" applyFill="1" applyBorder="1" applyAlignment="1" applyProtection="1">
      <alignment horizontal="center" vertical="center"/>
      <protection/>
    </xf>
    <xf numFmtId="0" fontId="21" fillId="16" borderId="29" xfId="28" applyFont="1" applyFill="1" applyBorder="1" applyAlignment="1" applyProtection="1">
      <alignment horizontal="center" vertical="center"/>
      <protection/>
    </xf>
    <xf numFmtId="0" fontId="21" fillId="16" borderId="30" xfId="28" applyFont="1" applyFill="1" applyBorder="1" applyAlignment="1" applyProtection="1">
      <alignment horizontal="center" vertical="center"/>
      <protection/>
    </xf>
    <xf numFmtId="0" fontId="21" fillId="16" borderId="0" xfId="28" applyFont="1" applyFill="1" applyBorder="1" applyAlignment="1" applyProtection="1">
      <alignment horizontal="center" vertical="center"/>
      <protection/>
    </xf>
    <xf numFmtId="0" fontId="21" fillId="16" borderId="31" xfId="28" applyFont="1" applyFill="1" applyBorder="1" applyAlignment="1" applyProtection="1">
      <alignment horizontal="center" vertical="center"/>
      <protection/>
    </xf>
    <xf numFmtId="0" fontId="21" fillId="16" borderId="32" xfId="28" applyFont="1" applyFill="1" applyBorder="1" applyAlignment="1" applyProtection="1">
      <alignment horizontal="center" vertical="center"/>
      <protection/>
    </xf>
    <xf numFmtId="0" fontId="21" fillId="16" borderId="33" xfId="28" applyFont="1" applyFill="1" applyBorder="1" applyAlignment="1" applyProtection="1">
      <alignment horizontal="center" vertical="center"/>
      <protection/>
    </xf>
    <xf numFmtId="0" fontId="21" fillId="16" borderId="34" xfId="28" applyFont="1" applyFill="1" applyBorder="1" applyAlignment="1" applyProtection="1">
      <alignment horizontal="center" vertical="center"/>
      <protection/>
    </xf>
    <xf numFmtId="0" fontId="2" fillId="0" borderId="35" xfId="28" applyBorder="1" applyAlignment="1" applyProtection="1">
      <alignment horizontal="center" vertical="center"/>
      <protection/>
    </xf>
    <xf numFmtId="0" fontId="2" fillId="0" borderId="29" xfId="28" applyBorder="1" applyAlignment="1" applyProtection="1">
      <alignment horizontal="center" vertical="center"/>
      <protection/>
    </xf>
    <xf numFmtId="0" fontId="2" fillId="0" borderId="26" xfId="28" applyBorder="1" applyAlignment="1" applyProtection="1">
      <alignment horizontal="center" vertical="center"/>
      <protection/>
    </xf>
    <xf numFmtId="0" fontId="2" fillId="0" borderId="31" xfId="28" applyBorder="1" applyAlignment="1" applyProtection="1">
      <alignment horizontal="center" vertical="center"/>
      <protection/>
    </xf>
    <xf numFmtId="0" fontId="2" fillId="0" borderId="5" xfId="28" applyBorder="1" applyAlignment="1" applyProtection="1">
      <alignment horizontal="center"/>
      <protection/>
    </xf>
    <xf numFmtId="0" fontId="2" fillId="0" borderId="9" xfId="28" applyBorder="1" applyAlignment="1" applyProtection="1">
      <alignment horizontal="center"/>
      <protection/>
    </xf>
    <xf numFmtId="0" fontId="2" fillId="0" borderId="11" xfId="28" applyBorder="1" applyAlignment="1" applyProtection="1">
      <alignment horizontal="center"/>
      <protection/>
    </xf>
    <xf numFmtId="0" fontId="2" fillId="0" borderId="12" xfId="28" applyBorder="1" applyAlignment="1" applyProtection="1">
      <alignment horizontal="center"/>
      <protection/>
    </xf>
    <xf numFmtId="0" fontId="11" fillId="21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Border="1" applyProtection="1">
      <protection/>
    </xf>
    <xf numFmtId="0" fontId="5" fillId="0" borderId="38" xfId="0" applyFont="1" applyBorder="1" applyProtection="1">
      <protection/>
    </xf>
    <xf numFmtId="0" fontId="12" fillId="22" borderId="39" xfId="0" applyFont="1" applyFill="1" applyBorder="1" applyAlignment="1" applyProtection="1">
      <alignment horizontal="left" vertical="center"/>
      <protection/>
    </xf>
    <xf numFmtId="0" fontId="5" fillId="0" borderId="40" xfId="0" applyFont="1" applyBorder="1" applyProtection="1">
      <protection/>
    </xf>
    <xf numFmtId="0" fontId="12" fillId="22" borderId="41" xfId="0" applyFont="1" applyFill="1" applyBorder="1" applyAlignment="1" applyProtection="1">
      <alignment horizontal="left" vertical="center"/>
      <protection/>
    </xf>
    <xf numFmtId="0" fontId="5" fillId="0" borderId="42" xfId="0" applyFont="1" applyBorder="1" applyProtection="1">
      <protection/>
    </xf>
    <xf numFmtId="0" fontId="2" fillId="20" borderId="43" xfId="28" applyFill="1" applyBorder="1" applyAlignment="1" applyProtection="1">
      <alignment horizontal="center" vertical="center"/>
      <protection/>
    </xf>
    <xf numFmtId="0" fontId="2" fillId="20" borderId="44" xfId="28" applyFill="1" applyBorder="1" applyAlignment="1" applyProtection="1">
      <alignment horizontal="center" vertical="center"/>
      <protection/>
    </xf>
    <xf numFmtId="0" fontId="2" fillId="20" borderId="45" xfId="28" applyFill="1" applyBorder="1" applyAlignment="1" applyProtection="1">
      <alignment horizontal="center" vertical="center"/>
      <protection/>
    </xf>
    <xf numFmtId="0" fontId="12" fillId="22" borderId="46" xfId="0" applyFont="1" applyFill="1" applyBorder="1" applyAlignment="1" applyProtection="1">
      <alignment horizontal="left" vertical="center"/>
      <protection/>
    </xf>
    <xf numFmtId="0" fontId="5" fillId="0" borderId="47" xfId="0" applyFont="1" applyBorder="1" applyProtection="1">
      <protection/>
    </xf>
    <xf numFmtId="0" fontId="5" fillId="0" borderId="48" xfId="0" applyFont="1" applyBorder="1" applyProtection="1">
      <protection/>
    </xf>
    <xf numFmtId="0" fontId="15" fillId="6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Protection="1">
      <protection/>
    </xf>
    <xf numFmtId="0" fontId="17" fillId="2" borderId="0" xfId="0" applyFont="1" applyFill="1" applyBorder="1" applyAlignment="1" applyProtection="1">
      <alignment horizontal="center" vertical="center"/>
      <protection/>
    </xf>
    <xf numFmtId="0" fontId="18" fillId="0" borderId="3" xfId="0" applyFont="1" applyBorder="1" applyProtection="1">
      <protection/>
    </xf>
    <xf numFmtId="0" fontId="0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Protection="1">
      <protection locked="0"/>
    </xf>
    <xf numFmtId="0" fontId="5" fillId="0" borderId="51" xfId="0" applyFont="1" applyBorder="1" applyProtection="1">
      <protection locked="0"/>
    </xf>
    <xf numFmtId="0" fontId="5" fillId="0" borderId="5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53" xfId="0" applyFont="1" applyBorder="1" applyProtection="1">
      <protection locked="0"/>
    </xf>
    <xf numFmtId="0" fontId="17" fillId="23" borderId="27" xfId="0" applyFont="1" applyFill="1" applyBorder="1" applyAlignment="1" applyProtection="1">
      <alignment horizontal="center" vertical="center"/>
      <protection/>
    </xf>
    <xf numFmtId="0" fontId="17" fillId="23" borderId="54" xfId="0" applyFont="1" applyFill="1" applyBorder="1" applyAlignment="1" applyProtection="1">
      <alignment horizontal="center" vertical="center"/>
      <protection/>
    </xf>
    <xf numFmtId="0" fontId="17" fillId="23" borderId="55" xfId="0" applyFont="1" applyFill="1" applyBorder="1" applyAlignment="1" applyProtection="1">
      <alignment horizontal="center" vertical="center"/>
      <protection/>
    </xf>
    <xf numFmtId="0" fontId="17" fillId="23" borderId="56" xfId="0" applyFont="1" applyFill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5" fillId="0" borderId="53" xfId="0" applyFont="1" applyBorder="1" applyProtection="1">
      <protection/>
    </xf>
    <xf numFmtId="0" fontId="17" fillId="2" borderId="4" xfId="0" applyFont="1" applyFill="1" applyBorder="1" applyAlignment="1" applyProtection="1">
      <alignment horizontal="center" vertical="center"/>
      <protection/>
    </xf>
    <xf numFmtId="0" fontId="18" fillId="0" borderId="2" xfId="0" applyFont="1" applyBorder="1" applyProtection="1">
      <protection/>
    </xf>
    <xf numFmtId="0" fontId="14" fillId="24" borderId="57" xfId="0" applyFont="1" applyFill="1" applyBorder="1" applyAlignment="1" applyProtection="1">
      <alignment horizontal="right" vertical="center"/>
      <protection/>
    </xf>
    <xf numFmtId="0" fontId="5" fillId="0" borderId="58" xfId="0" applyFont="1" applyBorder="1" applyProtection="1">
      <protection/>
    </xf>
    <xf numFmtId="0" fontId="5" fillId="0" borderId="59" xfId="0" applyFont="1" applyBorder="1" applyProtection="1">
      <protection/>
    </xf>
    <xf numFmtId="0" fontId="5" fillId="0" borderId="60" xfId="0" applyFont="1" applyBorder="1" applyProtection="1">
      <protection/>
    </xf>
    <xf numFmtId="0" fontId="36" fillId="25" borderId="27" xfId="0" applyFont="1" applyFill="1" applyBorder="1" applyAlignment="1" applyProtection="1">
      <alignment horizontal="center" vertical="center"/>
      <protection/>
    </xf>
    <xf numFmtId="0" fontId="36" fillId="25" borderId="54" xfId="0" applyFont="1" applyFill="1" applyBorder="1" applyAlignment="1" applyProtection="1">
      <alignment horizontal="center" vertical="center"/>
      <protection/>
    </xf>
    <xf numFmtId="0" fontId="36" fillId="25" borderId="55" xfId="0" applyFont="1" applyFill="1" applyBorder="1" applyAlignment="1" applyProtection="1">
      <alignment horizontal="center" vertical="center"/>
      <protection/>
    </xf>
    <xf numFmtId="0" fontId="36" fillId="25" borderId="56" xfId="0" applyFont="1" applyFill="1" applyBorder="1" applyAlignment="1" applyProtection="1">
      <alignment horizontal="center" vertical="center"/>
      <protection/>
    </xf>
    <xf numFmtId="0" fontId="13" fillId="26" borderId="49" xfId="0" applyFont="1" applyFill="1" applyBorder="1" applyAlignment="1" applyProtection="1">
      <alignment horizontal="center" vertical="center"/>
      <protection/>
    </xf>
    <xf numFmtId="0" fontId="5" fillId="0" borderId="50" xfId="0" applyFont="1" applyBorder="1" applyProtection="1">
      <protection/>
    </xf>
    <xf numFmtId="0" fontId="5" fillId="0" borderId="52" xfId="0" applyFont="1" applyBorder="1" applyProtection="1">
      <protection/>
    </xf>
    <xf numFmtId="0" fontId="5" fillId="0" borderId="3" xfId="0" applyFont="1" applyBorder="1" applyProtection="1"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0" fontId="17" fillId="0" borderId="4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/>
      <protection/>
    </xf>
    <xf numFmtId="0" fontId="5" fillId="0" borderId="61" xfId="0" applyFont="1" applyBorder="1" applyProtection="1">
      <protection/>
    </xf>
    <xf numFmtId="0" fontId="13" fillId="27" borderId="4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3" fillId="28" borderId="49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13" fillId="29" borderId="49" xfId="0" applyFont="1" applyFill="1" applyBorder="1" applyAlignment="1" applyProtection="1">
      <alignment horizontal="center" vertical="center"/>
      <protection/>
    </xf>
    <xf numFmtId="0" fontId="13" fillId="30" borderId="49" xfId="0" applyFont="1" applyFill="1" applyBorder="1" applyAlignment="1" applyProtection="1">
      <alignment horizontal="center" vertical="center"/>
      <protection/>
    </xf>
    <xf numFmtId="0" fontId="5" fillId="18" borderId="50" xfId="0" applyFont="1" applyFill="1" applyBorder="1" applyProtection="1">
      <protection/>
    </xf>
    <xf numFmtId="0" fontId="5" fillId="18" borderId="52" xfId="0" applyFont="1" applyFill="1" applyBorder="1" applyProtection="1">
      <protection/>
    </xf>
    <xf numFmtId="0" fontId="5" fillId="18" borderId="3" xfId="0" applyFont="1" applyFill="1" applyBorder="1" applyProtection="1">
      <protection/>
    </xf>
    <xf numFmtId="0" fontId="6" fillId="30" borderId="62" xfId="0" applyFont="1" applyFill="1" applyBorder="1" applyAlignment="1" applyProtection="1">
      <alignment horizontal="center" vertical="center"/>
      <protection/>
    </xf>
    <xf numFmtId="0" fontId="5" fillId="18" borderId="42" xfId="0" applyFont="1" applyFill="1" applyBorder="1" applyProtection="1">
      <protection/>
    </xf>
    <xf numFmtId="0" fontId="5" fillId="18" borderId="63" xfId="0" applyFont="1" applyFill="1" applyBorder="1" applyProtection="1">
      <protection/>
    </xf>
    <xf numFmtId="0" fontId="6" fillId="29" borderId="62" xfId="0" applyFont="1" applyFill="1" applyBorder="1" applyAlignment="1" applyProtection="1">
      <alignment horizontal="center" vertical="center"/>
      <protection/>
    </xf>
    <xf numFmtId="0" fontId="5" fillId="0" borderId="63" xfId="0" applyFont="1" applyBorder="1" applyProtection="1">
      <protection/>
    </xf>
    <xf numFmtId="0" fontId="6" fillId="31" borderId="62" xfId="0" applyFont="1" applyFill="1" applyBorder="1" applyAlignment="1" applyProtection="1">
      <alignment horizontal="center" vertical="center"/>
      <protection/>
    </xf>
    <xf numFmtId="0" fontId="13" fillId="32" borderId="49" xfId="0" applyFont="1" applyFill="1" applyBorder="1" applyAlignment="1" applyProtection="1">
      <alignment horizontal="center" vertical="center"/>
      <protection/>
    </xf>
    <xf numFmtId="0" fontId="5" fillId="7" borderId="50" xfId="0" applyFont="1" applyFill="1" applyBorder="1" applyProtection="1">
      <protection/>
    </xf>
    <xf numFmtId="0" fontId="5" fillId="7" borderId="52" xfId="0" applyFont="1" applyFill="1" applyBorder="1" applyProtection="1">
      <protection/>
    </xf>
    <xf numFmtId="0" fontId="5" fillId="7" borderId="3" xfId="0" applyFont="1" applyFill="1" applyBorder="1" applyProtection="1">
      <protection/>
    </xf>
    <xf numFmtId="0" fontId="6" fillId="27" borderId="62" xfId="0" applyFont="1" applyFill="1" applyBorder="1" applyAlignment="1" applyProtection="1">
      <alignment horizontal="center" vertical="center"/>
      <protection/>
    </xf>
    <xf numFmtId="0" fontId="6" fillId="28" borderId="62" xfId="0" applyFont="1" applyFill="1" applyBorder="1" applyAlignment="1" applyProtection="1">
      <alignment horizontal="center" vertical="center"/>
      <protection/>
    </xf>
    <xf numFmtId="0" fontId="6" fillId="28" borderId="42" xfId="0" applyFont="1" applyFill="1" applyBorder="1" applyAlignment="1" applyProtection="1">
      <alignment horizontal="center" vertical="center"/>
      <protection/>
    </xf>
    <xf numFmtId="0" fontId="13" fillId="31" borderId="49" xfId="0" applyFont="1" applyFill="1" applyBorder="1" applyAlignment="1" applyProtection="1">
      <alignment horizontal="center" vertical="center"/>
      <protection/>
    </xf>
    <xf numFmtId="0" fontId="6" fillId="26" borderId="62" xfId="0" applyFont="1" applyFill="1" applyBorder="1" applyAlignment="1" applyProtection="1">
      <alignment horizontal="center" vertical="center"/>
      <protection/>
    </xf>
    <xf numFmtId="0" fontId="2" fillId="0" borderId="9" xfId="28" applyBorder="1" applyAlignment="1" applyProtection="1">
      <alignment horizontal="center"/>
      <protection/>
    </xf>
    <xf numFmtId="0" fontId="2" fillId="0" borderId="12" xfId="28" applyBorder="1" applyAlignment="1" applyProtection="1">
      <alignment horizontal="center"/>
      <protection/>
    </xf>
    <xf numFmtId="0" fontId="2" fillId="0" borderId="27" xfId="28" applyBorder="1" applyAlignment="1" applyProtection="1">
      <alignment horizontal="center" vertical="center"/>
      <protection/>
    </xf>
    <xf numFmtId="0" fontId="2" fillId="0" borderId="54" xfId="28" applyBorder="1" applyAlignment="1" applyProtection="1">
      <alignment horizontal="center" vertical="center"/>
      <protection/>
    </xf>
    <xf numFmtId="0" fontId="2" fillId="0" borderId="30" xfId="28" applyBorder="1" applyAlignment="1" applyProtection="1">
      <alignment horizontal="center" vertical="center"/>
      <protection/>
    </xf>
    <xf numFmtId="0" fontId="2" fillId="0" borderId="64" xfId="28" applyBorder="1" applyAlignment="1" applyProtection="1">
      <alignment horizontal="center" vertical="center"/>
      <protection/>
    </xf>
    <xf numFmtId="0" fontId="2" fillId="0" borderId="55" xfId="28" applyBorder="1" applyAlignment="1" applyProtection="1">
      <alignment horizontal="center" vertical="center"/>
      <protection/>
    </xf>
    <xf numFmtId="0" fontId="2" fillId="0" borderId="56" xfId="28" applyBorder="1" applyAlignment="1" applyProtection="1">
      <alignment horizontal="center" vertical="center"/>
      <protection/>
    </xf>
    <xf numFmtId="0" fontId="2" fillId="20" borderId="27" xfId="28" applyFill="1" applyBorder="1" applyAlignment="1" applyProtection="1">
      <alignment horizontal="center" vertical="center"/>
      <protection/>
    </xf>
    <xf numFmtId="0" fontId="2" fillId="20" borderId="28" xfId="28" applyFill="1" applyBorder="1" applyAlignment="1" applyProtection="1">
      <alignment horizontal="center" vertical="center"/>
      <protection/>
    </xf>
    <xf numFmtId="0" fontId="2" fillId="20" borderId="54" xfId="28" applyFill="1" applyBorder="1" applyAlignment="1" applyProtection="1">
      <alignment horizontal="center" vertical="center"/>
      <protection/>
    </xf>
    <xf numFmtId="0" fontId="2" fillId="20" borderId="30" xfId="28" applyFill="1" applyBorder="1" applyAlignment="1" applyProtection="1">
      <alignment horizontal="center" vertical="center"/>
      <protection/>
    </xf>
    <xf numFmtId="0" fontId="2" fillId="20" borderId="0" xfId="28" applyFill="1" applyBorder="1" applyAlignment="1" applyProtection="1">
      <alignment horizontal="center" vertical="center"/>
      <protection/>
    </xf>
    <xf numFmtId="0" fontId="2" fillId="20" borderId="64" xfId="28" applyFill="1" applyBorder="1" applyAlignment="1" applyProtection="1">
      <alignment horizontal="center" vertical="center"/>
      <protection/>
    </xf>
    <xf numFmtId="0" fontId="2" fillId="20" borderId="55" xfId="28" applyFill="1" applyBorder="1" applyAlignment="1" applyProtection="1">
      <alignment horizontal="center" vertical="center"/>
      <protection/>
    </xf>
    <xf numFmtId="0" fontId="2" fillId="20" borderId="65" xfId="28" applyFill="1" applyBorder="1" applyAlignment="1" applyProtection="1">
      <alignment horizontal="center" vertical="center"/>
      <protection/>
    </xf>
    <xf numFmtId="0" fontId="2" fillId="20" borderId="56" xfId="28" applyFill="1" applyBorder="1" applyAlignment="1" applyProtection="1">
      <alignment horizontal="center" vertical="center"/>
      <protection/>
    </xf>
    <xf numFmtId="0" fontId="21" fillId="16" borderId="28" xfId="28" applyFont="1" applyFill="1" applyBorder="1" applyAlignment="1" applyProtection="1">
      <alignment horizontal="center" vertical="center"/>
      <protection/>
    </xf>
    <xf numFmtId="0" fontId="21" fillId="16" borderId="30" xfId="28" applyFont="1" applyFill="1" applyBorder="1" applyAlignment="1" applyProtection="1">
      <alignment horizontal="center" vertical="center"/>
      <protection/>
    </xf>
    <xf numFmtId="0" fontId="2" fillId="0" borderId="66" xfId="20" applyBorder="1" applyAlignment="1">
      <alignment horizontal="center"/>
      <protection/>
    </xf>
    <xf numFmtId="0" fontId="19" fillId="33" borderId="20" xfId="20" applyFont="1" applyFill="1" applyBorder="1" applyAlignment="1">
      <alignment horizontal="center" vertical="center"/>
      <protection/>
    </xf>
    <xf numFmtId="0" fontId="19" fillId="33" borderId="67" xfId="20" applyFont="1" applyFill="1" applyBorder="1" applyAlignment="1">
      <alignment horizontal="center" vertical="center"/>
      <protection/>
    </xf>
    <xf numFmtId="0" fontId="19" fillId="33" borderId="21" xfId="20" applyFont="1" applyFill="1" applyBorder="1" applyAlignment="1">
      <alignment horizontal="center" vertical="center"/>
      <protection/>
    </xf>
    <xf numFmtId="0" fontId="21" fillId="16" borderId="27" xfId="20" applyFont="1" applyFill="1" applyBorder="1" applyAlignment="1">
      <alignment horizontal="center" vertical="center"/>
      <protection/>
    </xf>
    <xf numFmtId="0" fontId="21" fillId="16" borderId="28" xfId="20" applyFont="1" applyFill="1" applyBorder="1" applyAlignment="1">
      <alignment horizontal="center" vertical="center"/>
      <protection/>
    </xf>
    <xf numFmtId="0" fontId="21" fillId="16" borderId="29" xfId="20" applyFont="1" applyFill="1" applyBorder="1" applyAlignment="1">
      <alignment horizontal="center" vertical="center"/>
      <protection/>
    </xf>
    <xf numFmtId="0" fontId="21" fillId="16" borderId="30" xfId="20" applyFont="1" applyFill="1" applyBorder="1" applyAlignment="1">
      <alignment horizontal="center" vertical="center"/>
      <protection/>
    </xf>
    <xf numFmtId="0" fontId="21" fillId="16" borderId="0" xfId="20" applyFont="1" applyFill="1" applyBorder="1" applyAlignment="1">
      <alignment horizontal="center" vertical="center"/>
      <protection/>
    </xf>
    <xf numFmtId="0" fontId="21" fillId="16" borderId="31" xfId="20" applyFont="1" applyFill="1" applyBorder="1" applyAlignment="1">
      <alignment horizontal="center" vertical="center"/>
      <protection/>
    </xf>
    <xf numFmtId="0" fontId="21" fillId="16" borderId="32" xfId="20" applyFont="1" applyFill="1" applyBorder="1" applyAlignment="1">
      <alignment horizontal="center" vertical="center"/>
      <protection/>
    </xf>
    <xf numFmtId="0" fontId="21" fillId="16" borderId="33" xfId="20" applyFont="1" applyFill="1" applyBorder="1" applyAlignment="1">
      <alignment horizontal="center" vertical="center"/>
      <protection/>
    </xf>
    <xf numFmtId="0" fontId="21" fillId="16" borderId="34" xfId="20" applyFont="1" applyFill="1" applyBorder="1" applyAlignment="1">
      <alignment horizontal="center" vertical="center"/>
      <protection/>
    </xf>
    <xf numFmtId="0" fontId="2" fillId="0" borderId="35" xfId="20" applyBorder="1" applyAlignment="1">
      <alignment horizontal="center" vertical="center"/>
      <protection/>
    </xf>
    <xf numFmtId="0" fontId="2" fillId="0" borderId="29" xfId="20" applyBorder="1" applyAlignment="1">
      <alignment horizontal="center" vertical="center"/>
      <protection/>
    </xf>
    <xf numFmtId="0" fontId="2" fillId="0" borderId="26" xfId="20" applyBorder="1" applyAlignment="1">
      <alignment horizontal="center" vertical="center"/>
      <protection/>
    </xf>
    <xf numFmtId="0" fontId="2" fillId="0" borderId="31" xfId="20" applyBorder="1" applyAlignment="1">
      <alignment horizontal="center" vertical="center"/>
      <protection/>
    </xf>
    <xf numFmtId="0" fontId="2" fillId="0" borderId="68" xfId="20" applyBorder="1" applyAlignment="1">
      <alignment horizontal="center" vertical="center"/>
      <protection/>
    </xf>
    <xf numFmtId="0" fontId="2" fillId="0" borderId="69" xfId="20" applyBorder="1" applyAlignment="1">
      <alignment horizontal="center" vertical="center"/>
      <protection/>
    </xf>
    <xf numFmtId="0" fontId="2" fillId="0" borderId="5" xfId="20" applyBorder="1" applyAlignment="1">
      <alignment horizont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 applyAlignment="1">
      <alignment horizontal="center"/>
      <protection/>
    </xf>
    <xf numFmtId="0" fontId="2" fillId="0" borderId="18" xfId="20" applyBorder="1" applyAlignment="1">
      <alignment horizontal="center"/>
      <protection/>
    </xf>
    <xf numFmtId="0" fontId="2" fillId="20" borderId="43" xfId="20" applyFont="1" applyFill="1" applyBorder="1" applyAlignment="1">
      <alignment horizontal="center" vertical="center"/>
      <protection/>
    </xf>
    <xf numFmtId="0" fontId="2" fillId="20" borderId="44" xfId="20" applyFill="1" applyBorder="1" applyAlignment="1">
      <alignment horizontal="center" vertical="center"/>
      <protection/>
    </xf>
    <xf numFmtId="0" fontId="2" fillId="20" borderId="45" xfId="20" applyFill="1" applyBorder="1" applyAlignment="1">
      <alignment horizontal="center" vertical="center"/>
      <protection/>
    </xf>
    <xf numFmtId="0" fontId="2" fillId="20" borderId="55" xfId="20" applyFill="1" applyBorder="1" applyAlignment="1">
      <alignment horizontal="center" vertical="center"/>
      <protection/>
    </xf>
    <xf numFmtId="0" fontId="2" fillId="20" borderId="65" xfId="20" applyFill="1" applyBorder="1" applyAlignment="1">
      <alignment horizontal="center" vertical="center"/>
      <protection/>
    </xf>
    <xf numFmtId="0" fontId="2" fillId="20" borderId="69" xfId="20" applyFill="1" applyBorder="1" applyAlignment="1">
      <alignment horizontal="center" vertic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" fillId="0" borderId="11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13" xfId="20" applyBorder="1" applyAlignment="1">
      <alignment horizontal="center"/>
      <protection/>
    </xf>
    <xf numFmtId="0" fontId="23" fillId="0" borderId="5" xfId="20" applyFont="1" applyBorder="1" applyAlignment="1" applyProtection="1">
      <alignment horizontal="center" vertical="center"/>
      <protection locked="0"/>
    </xf>
    <xf numFmtId="0" fontId="23" fillId="0" borderId="9" xfId="20" applyFont="1" applyBorder="1" applyAlignment="1" applyProtection="1">
      <alignment horizontal="center" vertical="center"/>
      <protection locked="0"/>
    </xf>
    <xf numFmtId="0" fontId="23" fillId="0" borderId="10" xfId="20" applyFont="1" applyBorder="1" applyAlignment="1" applyProtection="1">
      <alignment horizontal="center" vertical="center"/>
      <protection locked="0"/>
    </xf>
    <xf numFmtId="0" fontId="23" fillId="0" borderId="11" xfId="20" applyFont="1" applyBorder="1" applyAlignment="1" applyProtection="1">
      <alignment horizontal="center" vertical="center"/>
      <protection locked="0"/>
    </xf>
    <xf numFmtId="0" fontId="23" fillId="0" borderId="12" xfId="20" applyFont="1" applyBorder="1" applyAlignment="1" applyProtection="1">
      <alignment horizontal="center" vertical="center"/>
      <protection locked="0"/>
    </xf>
    <xf numFmtId="0" fontId="23" fillId="0" borderId="13" xfId="20" applyFont="1" applyBorder="1" applyAlignment="1" applyProtection="1">
      <alignment horizontal="center" vertical="center"/>
      <protection locked="0"/>
    </xf>
    <xf numFmtId="0" fontId="25" fillId="17" borderId="20" xfId="20" applyFont="1" applyFill="1" applyBorder="1" applyAlignment="1">
      <alignment horizontal="center" vertical="center"/>
      <protection/>
    </xf>
    <xf numFmtId="0" fontId="25" fillId="17" borderId="21" xfId="20" applyFont="1" applyFill="1" applyBorder="1" applyAlignment="1">
      <alignment horizontal="center" vertical="center"/>
      <protection/>
    </xf>
    <xf numFmtId="0" fontId="25" fillId="17" borderId="27" xfId="20" applyFont="1" applyFill="1" applyBorder="1" applyAlignment="1">
      <alignment horizontal="center" vertical="center"/>
      <protection/>
    </xf>
    <xf numFmtId="0" fontId="25" fillId="17" borderId="28" xfId="20" applyFont="1" applyFill="1" applyBorder="1" applyAlignment="1">
      <alignment horizontal="center" vertical="center"/>
      <protection/>
    </xf>
    <xf numFmtId="0" fontId="25" fillId="17" borderId="54" xfId="20" applyFont="1" applyFill="1" applyBorder="1" applyAlignment="1">
      <alignment horizontal="center" vertical="center"/>
      <protection/>
    </xf>
    <xf numFmtId="0" fontId="25" fillId="17" borderId="55" xfId="20" applyFont="1" applyFill="1" applyBorder="1" applyAlignment="1">
      <alignment horizontal="center" vertical="center"/>
      <protection/>
    </xf>
    <xf numFmtId="0" fontId="25" fillId="17" borderId="65" xfId="20" applyFont="1" applyFill="1" applyBorder="1" applyAlignment="1">
      <alignment horizontal="center" vertical="center"/>
      <protection/>
    </xf>
    <xf numFmtId="0" fontId="25" fillId="17" borderId="56" xfId="20" applyFont="1" applyFill="1" applyBorder="1" applyAlignment="1">
      <alignment horizontal="center" vertic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Excel Built-in Normal" xfId="21"/>
    <cellStyle name="Collegamento ipertestuale 2" xfId="22"/>
    <cellStyle name="Normale 2 2" xfId="23"/>
    <cellStyle name="Normale 2 3" xfId="24"/>
    <cellStyle name="Normal 2" xfId="25"/>
    <cellStyle name="Normal 3" xfId="26"/>
    <cellStyle name="Normal 3 2" xfId="27"/>
    <cellStyle name="Normale 2 4" xfId="28"/>
    <cellStyle name="Normale 2 3 2" xfId="29"/>
    <cellStyle name="Normale 2 5" xfId="30"/>
    <cellStyle name="Normale 2 3 3" xfId="31"/>
    <cellStyle name="Normale 2 4 2" xfId="32"/>
    <cellStyle name="Normale 2 3 2 2" xfId="33"/>
    <cellStyle name="Normale 2 6" xfId="34"/>
    <cellStyle name="Normale 2 3 4" xfId="35"/>
    <cellStyle name="Normale 2 4 3" xfId="36"/>
    <cellStyle name="Normale 2 3 2 3" xfId="37"/>
    <cellStyle name="Normale 2 5 2" xfId="38"/>
    <cellStyle name="Normale 2 3 3 2" xfId="39"/>
    <cellStyle name="Normale 2 4 2 2" xfId="40"/>
    <cellStyle name="Normale 2 3 2 2 2" xfId="41"/>
    <cellStyle name="Explanatory Text 2" xfId="42"/>
    <cellStyle name="Normal 4" xfId="43"/>
    <cellStyle name="Normale 2 7" xfId="44"/>
    <cellStyle name="Normale 2 4 2 2 2" xfId="45"/>
    <cellStyle name="Explanatory Text 2 2" xfId="46"/>
    <cellStyle name="Normal 4 2" xfId="47"/>
    <cellStyle name="Normal 5" xfId="48"/>
    <cellStyle name="Normale 2 3 2 2 2 2" xfId="49"/>
    <cellStyle name="Normale 2 3 2 2 3" xfId="50"/>
    <cellStyle name="Normale 2 3 2 3 2" xfId="51"/>
    <cellStyle name="Normale 2 3 2 4" xfId="52"/>
    <cellStyle name="Normale 2 3 3 2 2" xfId="53"/>
    <cellStyle name="Normale 2 3 3 3" xfId="54"/>
    <cellStyle name="Normale 2 3 4 2" xfId="55"/>
    <cellStyle name="Normale 2 3 5" xfId="56"/>
    <cellStyle name="Normale 2 4 2 3" xfId="57"/>
    <cellStyle name="Normale 2 4 3 2" xfId="58"/>
    <cellStyle name="Normale 2 4 4" xfId="59"/>
    <cellStyle name="Normale 2 5 2 2" xfId="60"/>
    <cellStyle name="Normale 2 5 3" xfId="61"/>
    <cellStyle name="Normale 2 6 2" xfId="62"/>
    <cellStyle name="Collegamento ipertestuale" xfId="63"/>
    <cellStyle name="Collegamento ipertestuale visitato" xfId="64"/>
  </cellStyles>
  <dxfs count="30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5621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428625</xdr:colOff>
      <xdr:row>13</xdr:row>
      <xdr:rowOff>142875</xdr:rowOff>
    </xdr:from>
    <xdr:to>
      <xdr:col>7</xdr:col>
      <xdr:colOff>1323975</xdr:colOff>
      <xdr:row>16</xdr:row>
      <xdr:rowOff>114300</xdr:rowOff>
    </xdr:to>
    <xdr:sp macro="" textlink="">
      <xdr:nvSpPr>
        <xdr:cNvPr id="3" name="Freccia destra 2"/>
        <xdr:cNvSpPr/>
      </xdr:nvSpPr>
      <xdr:spPr>
        <a:xfrm flipH="1" flipV="1">
          <a:off x="13163550" y="3562350"/>
          <a:ext cx="1390650" cy="571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962025</xdr:colOff>
      <xdr:row>6</xdr:row>
      <xdr:rowOff>66675</xdr:rowOff>
    </xdr:from>
    <xdr:ext cx="5334000" cy="2200275"/>
    <xdr:sp macro="" textlink="">
      <xdr:nvSpPr>
        <xdr:cNvPr id="4" name="Rettangolo 3"/>
        <xdr:cNvSpPr/>
      </xdr:nvSpPr>
      <xdr:spPr>
        <a:xfrm>
          <a:off x="14192250" y="2085975"/>
          <a:ext cx="5334000" cy="22002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142875</xdr:rowOff>
    </xdr:from>
    <xdr:to>
      <xdr:col>7</xdr:col>
      <xdr:colOff>1304925</xdr:colOff>
      <xdr:row>11</xdr:row>
      <xdr:rowOff>0</xdr:rowOff>
    </xdr:to>
    <xdr:sp macro="" textlink="">
      <xdr:nvSpPr>
        <xdr:cNvPr id="5" name="Freccia destra 4"/>
        <xdr:cNvSpPr/>
      </xdr:nvSpPr>
      <xdr:spPr>
        <a:xfrm flipH="1" flipV="1">
          <a:off x="13154025" y="2562225"/>
          <a:ext cx="1381125" cy="457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5621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428625</xdr:colOff>
      <xdr:row>13</xdr:row>
      <xdr:rowOff>142875</xdr:rowOff>
    </xdr:from>
    <xdr:to>
      <xdr:col>7</xdr:col>
      <xdr:colOff>1323975</xdr:colOff>
      <xdr:row>16</xdr:row>
      <xdr:rowOff>114300</xdr:rowOff>
    </xdr:to>
    <xdr:sp macro="" textlink="">
      <xdr:nvSpPr>
        <xdr:cNvPr id="3" name="Freccia destra 2"/>
        <xdr:cNvSpPr/>
      </xdr:nvSpPr>
      <xdr:spPr>
        <a:xfrm flipH="1" flipV="1">
          <a:off x="13163550" y="3562350"/>
          <a:ext cx="1390650" cy="571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962025</xdr:colOff>
      <xdr:row>6</xdr:row>
      <xdr:rowOff>66675</xdr:rowOff>
    </xdr:from>
    <xdr:ext cx="5334000" cy="2200275"/>
    <xdr:sp macro="" textlink="">
      <xdr:nvSpPr>
        <xdr:cNvPr id="4" name="Rettangolo 3"/>
        <xdr:cNvSpPr/>
      </xdr:nvSpPr>
      <xdr:spPr>
        <a:xfrm>
          <a:off x="14192250" y="2085975"/>
          <a:ext cx="5334000" cy="22002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142875</xdr:rowOff>
    </xdr:from>
    <xdr:to>
      <xdr:col>7</xdr:col>
      <xdr:colOff>1304925</xdr:colOff>
      <xdr:row>11</xdr:row>
      <xdr:rowOff>0</xdr:rowOff>
    </xdr:to>
    <xdr:sp macro="" textlink="">
      <xdr:nvSpPr>
        <xdr:cNvPr id="5" name="Freccia destra 4"/>
        <xdr:cNvSpPr/>
      </xdr:nvSpPr>
      <xdr:spPr>
        <a:xfrm flipH="1" flipV="1">
          <a:off x="13154025" y="2562225"/>
          <a:ext cx="1381125" cy="457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104775</xdr:rowOff>
    </xdr:from>
    <xdr:to>
      <xdr:col>2</xdr:col>
      <xdr:colOff>266700</xdr:colOff>
      <xdr:row>4</xdr:row>
      <xdr:rowOff>266700</xdr:rowOff>
    </xdr:to>
    <xdr:pic>
      <xdr:nvPicPr>
        <xdr:cNvPr id="3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1428750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142875</xdr:rowOff>
    </xdr:from>
    <xdr:to>
      <xdr:col>2</xdr:col>
      <xdr:colOff>771525</xdr:colOff>
      <xdr:row>4</xdr:row>
      <xdr:rowOff>238125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42875"/>
          <a:ext cx="1543050" cy="156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0"/>
  <sheetViews>
    <sheetView workbookViewId="0" topLeftCell="A3">
      <selection activeCell="C45" sqref="C45"/>
    </sheetView>
  </sheetViews>
  <sheetFormatPr defaultColWidth="13.50390625" defaultRowHeight="15" customHeight="1"/>
  <cols>
    <col min="1" max="1" width="32.00390625" style="2" customWidth="1"/>
    <col min="2" max="2" width="18.125" style="2" bestFit="1" customWidth="1"/>
    <col min="3" max="3" width="18.50390625" style="2" customWidth="1"/>
    <col min="4" max="4" width="29.375" style="2" customWidth="1"/>
    <col min="5" max="5" width="53.625" style="2" customWidth="1"/>
    <col min="6" max="6" width="15.50390625" style="2" bestFit="1" customWidth="1"/>
    <col min="7" max="7" width="6.50390625" style="2" customWidth="1"/>
    <col min="8" max="8" width="18.375" style="2" bestFit="1" customWidth="1"/>
    <col min="9" max="9" width="10.00390625" style="2" customWidth="1"/>
    <col min="10" max="10" width="28.375" style="2" customWidth="1"/>
    <col min="11" max="11" width="15.875" style="2" customWidth="1"/>
    <col min="12" max="12" width="30.625" style="2" customWidth="1"/>
    <col min="13" max="13" width="13.625" style="2" bestFit="1" customWidth="1"/>
    <col min="14" max="14" width="6.50390625" style="2" customWidth="1"/>
    <col min="15" max="15" width="15.50390625" style="2" customWidth="1"/>
    <col min="16" max="16" width="11.50390625" style="2" customWidth="1"/>
    <col min="17" max="17" width="15.875" style="2" customWidth="1"/>
    <col min="18" max="18" width="8.50390625" style="2" customWidth="1"/>
    <col min="19" max="19" width="14.00390625" style="2" customWidth="1"/>
    <col min="20" max="22" width="6.50390625" style="2" customWidth="1"/>
    <col min="23" max="25" width="10.50390625" style="2" customWidth="1"/>
    <col min="26" max="26" width="17.625" style="2" customWidth="1"/>
    <col min="27" max="16384" width="13.50390625" style="2" customWidth="1"/>
  </cols>
  <sheetData>
    <row r="1" spans="1:26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11"/>
      <c r="B3" s="9"/>
      <c r="C3" s="12" t="s">
        <v>146</v>
      </c>
      <c r="D3" s="13"/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>
      <c r="A4" s="8"/>
      <c r="B4" s="9"/>
      <c r="C4" s="98" t="s">
        <v>399</v>
      </c>
      <c r="D4" s="13"/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1"/>
      <c r="B6" s="15"/>
      <c r="C6" s="15"/>
      <c r="D6" s="15"/>
      <c r="E6" s="16"/>
      <c r="F6" s="16"/>
      <c r="G6" s="16"/>
      <c r="H6" s="16"/>
      <c r="I6" s="81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>
      <c r="A7" s="81"/>
      <c r="B7" s="15"/>
      <c r="C7" s="15"/>
      <c r="D7" s="15"/>
      <c r="E7" s="16"/>
      <c r="F7" s="16"/>
      <c r="G7" s="16"/>
      <c r="H7" s="16"/>
      <c r="I7" s="81"/>
      <c r="J7" s="16"/>
      <c r="K7" s="16"/>
      <c r="L7" s="16"/>
      <c r="M7" s="16"/>
      <c r="N7" s="16"/>
      <c r="O7" s="16"/>
      <c r="P7" s="1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81"/>
      <c r="B8" s="15"/>
      <c r="C8" s="15"/>
      <c r="D8" s="15"/>
      <c r="E8" s="16"/>
      <c r="F8" s="16"/>
      <c r="G8" s="16"/>
      <c r="H8" s="16"/>
      <c r="I8" s="81"/>
      <c r="J8" s="16"/>
      <c r="K8" s="16"/>
      <c r="L8" s="16"/>
      <c r="M8" s="16"/>
      <c r="N8" s="16"/>
      <c r="O8" s="16"/>
      <c r="P8" s="109" t="str">
        <f>UPPER(B23)</f>
        <v/>
      </c>
      <c r="Q8" s="110"/>
      <c r="R8" s="110"/>
      <c r="S8" s="111"/>
      <c r="T8" s="118">
        <f>SUM(Y8:Y11)</f>
        <v>0</v>
      </c>
      <c r="U8" s="119"/>
      <c r="V8" s="122" t="str">
        <f>D31</f>
        <v>GORI GIANFRANCO</v>
      </c>
      <c r="W8" s="123"/>
      <c r="X8" s="123"/>
      <c r="Y8" s="82"/>
      <c r="Z8" s="83" t="s">
        <v>143</v>
      </c>
    </row>
    <row r="9" spans="1:26" ht="15.75" customHeight="1" thickBot="1">
      <c r="A9" s="81"/>
      <c r="B9" s="15"/>
      <c r="C9" s="15"/>
      <c r="D9" s="15"/>
      <c r="E9" s="16"/>
      <c r="F9" s="84" t="s">
        <v>160</v>
      </c>
      <c r="G9" s="16"/>
      <c r="H9" s="16"/>
      <c r="I9" s="81"/>
      <c r="J9" s="16"/>
      <c r="K9" s="16"/>
      <c r="L9" s="16"/>
      <c r="M9" s="16"/>
      <c r="N9" s="16"/>
      <c r="O9" s="16"/>
      <c r="P9" s="112"/>
      <c r="Q9" s="113"/>
      <c r="R9" s="113"/>
      <c r="S9" s="114"/>
      <c r="T9" s="120"/>
      <c r="U9" s="121"/>
      <c r="V9" s="124" t="str">
        <f>D33</f>
        <v>SAMPIERI CARLO</v>
      </c>
      <c r="W9" s="125"/>
      <c r="X9" s="125"/>
      <c r="Y9" s="82"/>
      <c r="Z9" s="85" t="s">
        <v>164</v>
      </c>
    </row>
    <row r="10" spans="1:26" ht="15.75" customHeight="1" thickBot="1">
      <c r="A10" s="81"/>
      <c r="B10" s="126" t="s">
        <v>148</v>
      </c>
      <c r="C10" s="129" t="s">
        <v>156</v>
      </c>
      <c r="D10" s="130"/>
      <c r="E10" s="130"/>
      <c r="F10" s="17" t="str">
        <f>IF(A22=0,"NO","OK")</f>
        <v>NO</v>
      </c>
      <c r="G10" s="16"/>
      <c r="H10" s="16"/>
      <c r="I10" s="81"/>
      <c r="J10" s="16"/>
      <c r="K10" s="16"/>
      <c r="L10" s="16"/>
      <c r="M10" s="16"/>
      <c r="N10" s="16"/>
      <c r="O10" s="16"/>
      <c r="P10" s="115"/>
      <c r="Q10" s="116"/>
      <c r="R10" s="116"/>
      <c r="S10" s="117"/>
      <c r="T10" s="120"/>
      <c r="U10" s="121"/>
      <c r="V10" s="124" t="str">
        <f>D35</f>
        <v>CASTELLANI ANDREA</v>
      </c>
      <c r="W10" s="125"/>
      <c r="X10" s="125"/>
      <c r="Y10" s="82"/>
      <c r="Z10" s="85" t="s">
        <v>166</v>
      </c>
    </row>
    <row r="11" spans="1:26" ht="15.75" customHeight="1">
      <c r="A11" s="16"/>
      <c r="B11" s="127"/>
      <c r="C11" s="131" t="s">
        <v>158</v>
      </c>
      <c r="D11" s="132"/>
      <c r="E11" s="132"/>
      <c r="F11" s="17" t="str">
        <f>IF(B22=0,"NO","OK")</f>
        <v>OK</v>
      </c>
      <c r="G11" s="16"/>
      <c r="H11" s="16"/>
      <c r="I11" s="81"/>
      <c r="J11" s="16"/>
      <c r="K11" s="16"/>
      <c r="L11" s="16"/>
      <c r="M11" s="16"/>
      <c r="N11" s="16"/>
      <c r="O11" s="16"/>
      <c r="P11" s="133" t="str">
        <f>UPPER(B25)</f>
        <v/>
      </c>
      <c r="Q11" s="134"/>
      <c r="R11" s="134"/>
      <c r="S11" s="135"/>
      <c r="T11" s="120"/>
      <c r="U11" s="121"/>
      <c r="V11" s="124" t="str">
        <f>D37</f>
        <v>PERINI MARCO</v>
      </c>
      <c r="W11" s="125"/>
      <c r="X11" s="125"/>
      <c r="Y11" s="82"/>
      <c r="Z11" s="85" t="s">
        <v>168</v>
      </c>
    </row>
    <row r="12" spans="1:26" ht="15.75" customHeight="1" thickBot="1">
      <c r="A12" s="16"/>
      <c r="B12" s="127"/>
      <c r="C12" s="136" t="s">
        <v>403</v>
      </c>
      <c r="D12" s="137"/>
      <c r="E12" s="138"/>
      <c r="F12" s="17" t="str">
        <f>IF(J21=1,"NO","OK")</f>
        <v>OK</v>
      </c>
      <c r="G12" s="16"/>
      <c r="H12" s="16"/>
      <c r="I12" s="81"/>
      <c r="J12" s="16"/>
      <c r="K12" s="16"/>
      <c r="L12" s="16"/>
      <c r="M12" s="16"/>
      <c r="N12" s="16"/>
      <c r="O12" s="16"/>
      <c r="P12" s="93"/>
      <c r="Q12" s="93"/>
      <c r="R12" s="93"/>
      <c r="S12" s="93"/>
      <c r="T12" s="94"/>
      <c r="U12" s="94"/>
      <c r="V12" s="95"/>
      <c r="W12" s="95"/>
      <c r="X12" s="95"/>
      <c r="Y12" s="96"/>
      <c r="Z12" s="97"/>
    </row>
    <row r="13" spans="1:26" ht="15.75" customHeight="1" thickBot="1">
      <c r="A13" s="16"/>
      <c r="B13" s="127"/>
      <c r="C13" s="136" t="s">
        <v>396</v>
      </c>
      <c r="D13" s="137"/>
      <c r="E13" s="138"/>
      <c r="F13" s="17" t="str">
        <f>IF(D22=0,"NO","OK")</f>
        <v>OK</v>
      </c>
      <c r="G13" s="16"/>
      <c r="H13" s="16"/>
      <c r="I13" s="81"/>
      <c r="J13" s="16"/>
      <c r="K13" s="16"/>
      <c r="L13" s="16"/>
      <c r="M13" s="16"/>
      <c r="N13" s="16"/>
      <c r="O13" s="16"/>
      <c r="P13" s="93"/>
      <c r="Q13" s="93"/>
      <c r="R13" s="93"/>
      <c r="S13" s="93"/>
      <c r="T13" s="94"/>
      <c r="U13" s="94"/>
      <c r="V13" s="95"/>
      <c r="W13" s="95"/>
      <c r="X13" s="95"/>
      <c r="Y13" s="96"/>
      <c r="Z13" s="97"/>
    </row>
    <row r="14" spans="1:26" ht="15.75" customHeight="1" thickBot="1">
      <c r="A14" s="16"/>
      <c r="B14" s="128"/>
      <c r="C14" s="136" t="s">
        <v>398</v>
      </c>
      <c r="D14" s="137"/>
      <c r="E14" s="138"/>
      <c r="F14" s="17" t="str">
        <f>IF(E22=0,"NO","OK")</f>
        <v>OK</v>
      </c>
      <c r="G14" s="16"/>
      <c r="H14" s="81"/>
      <c r="I14" s="81"/>
      <c r="J14" s="16"/>
      <c r="K14" s="16"/>
      <c r="L14" s="16"/>
      <c r="M14" s="16"/>
      <c r="N14" s="16"/>
      <c r="O14" s="16"/>
      <c r="P14" s="1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5"/>
      <c r="B15" s="157" t="s">
        <v>149</v>
      </c>
      <c r="C15" s="158"/>
      <c r="D15" s="158"/>
      <c r="E15" s="158"/>
      <c r="F15" s="139" t="str">
        <f>IF(AND(F10="OK",F11="OK",F14="OK")=TRUE,"VALIDO","NON VALIDO")</f>
        <v>NON VALIDO</v>
      </c>
      <c r="G15" s="16"/>
      <c r="H15" s="100"/>
      <c r="I15" s="81"/>
      <c r="J15" s="16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>
      <c r="A16" s="15"/>
      <c r="B16" s="159"/>
      <c r="C16" s="160"/>
      <c r="D16" s="160"/>
      <c r="E16" s="160"/>
      <c r="F16" s="140"/>
      <c r="G16" s="16"/>
      <c r="H16" s="100"/>
      <c r="I16" s="81"/>
      <c r="J16" s="16"/>
      <c r="K16" s="16"/>
      <c r="L16" s="16"/>
      <c r="M16" s="16"/>
      <c r="N16" s="16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5"/>
      <c r="B17" s="101"/>
      <c r="C17" s="101"/>
      <c r="D17" s="101"/>
      <c r="E17" s="101"/>
      <c r="F17" s="101"/>
      <c r="G17" s="16"/>
      <c r="H17" s="100"/>
      <c r="I17" s="81"/>
      <c r="J17" s="16"/>
      <c r="K17" s="16"/>
      <c r="L17" s="16"/>
      <c r="M17" s="16"/>
      <c r="N17" s="16"/>
      <c r="O17" s="16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5"/>
      <c r="B18" s="101"/>
      <c r="C18" s="101"/>
      <c r="D18" s="101"/>
      <c r="E18" s="101"/>
      <c r="F18" s="101"/>
      <c r="G18" s="16"/>
      <c r="H18" s="100"/>
      <c r="I18" s="81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15"/>
      <c r="B19" s="101"/>
      <c r="C19" s="101"/>
      <c r="D19" s="101"/>
      <c r="E19" s="101"/>
      <c r="F19" s="101"/>
      <c r="G19" s="16"/>
      <c r="H19" s="100"/>
      <c r="I19" s="81"/>
      <c r="J19" s="16"/>
      <c r="K19" s="16"/>
      <c r="L19" s="16"/>
      <c r="M19" s="16"/>
      <c r="N19" s="16"/>
      <c r="O19" s="16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5"/>
      <c r="B20" s="101"/>
      <c r="C20" s="101"/>
      <c r="D20" s="101"/>
      <c r="E20" s="101"/>
      <c r="F20" s="101"/>
      <c r="G20" s="16"/>
      <c r="H20" s="100"/>
      <c r="I20" s="81"/>
      <c r="J20" s="16"/>
      <c r="K20" s="16"/>
      <c r="L20" s="16"/>
      <c r="M20" s="16"/>
      <c r="N20" s="16"/>
      <c r="O20" s="16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15"/>
      <c r="B21" s="15">
        <f>IF(COUNTIF(E31:E44,E31)&gt;2,1,0)</f>
        <v>0</v>
      </c>
      <c r="C21" s="15">
        <f>IF(COUNTIF(E31:E44,E33)&gt;2,1,0)</f>
        <v>0</v>
      </c>
      <c r="D21" s="15">
        <f>IF(COUNTIF(E31:E44,E35)&gt;2,1,0)</f>
        <v>0</v>
      </c>
      <c r="E21" s="16">
        <f>IF(COUNTIF(E31:E44,E37)&gt;2,1,0)</f>
        <v>0</v>
      </c>
      <c r="F21" s="16">
        <f>IF(COUNTIF(E31:E44,E39)&gt;2,1,0)</f>
        <v>0</v>
      </c>
      <c r="G21" s="16">
        <f>IF(COUNTIF(E31:E44,E41)&gt;2,1,0)</f>
        <v>0</v>
      </c>
      <c r="H21" s="100">
        <f>IF(COUNTIF(E31:E44,E43)&gt;2,1,0)</f>
        <v>0</v>
      </c>
      <c r="I21" s="81"/>
      <c r="J21" s="16">
        <f>IF(SUM(B21:H21)&gt;0,1,0)</f>
        <v>0</v>
      </c>
      <c r="K21" s="16"/>
      <c r="L21" s="16"/>
      <c r="M21" s="16"/>
      <c r="N21" s="16"/>
      <c r="O21" s="16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4">
        <f>IF(OR(B23="",B25=""),0,1)</f>
        <v>0</v>
      </c>
      <c r="B22" s="99">
        <f>IF(OR(D31="",D33="",D35="",D37="",D41=""),0,1)</f>
        <v>1</v>
      </c>
      <c r="C22" s="99">
        <f>IF((COUNTIF(E31:E42,E31)+COUNTIF(E31:E42,E33)+COUNTIF(E31:E42,E35)+COUNTIF(E31:E42,E37)+COUNTIF(E31:E42,E41))=5,1,0)</f>
        <v>0</v>
      </c>
      <c r="D22" s="99">
        <f>IF(I25&lt;0,0,1)</f>
        <v>1</v>
      </c>
      <c r="E22" s="99">
        <f>IF(I27&lt;0,0,1)</f>
        <v>1</v>
      </c>
      <c r="F22" s="3"/>
      <c r="G22" s="3"/>
      <c r="H22" s="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55" t="s">
        <v>157</v>
      </c>
      <c r="B23" s="143"/>
      <c r="C23" s="144"/>
      <c r="D23" s="145"/>
      <c r="E23" s="16"/>
      <c r="F23" s="16"/>
      <c r="G23" s="16"/>
      <c r="H23" s="18" t="s">
        <v>159</v>
      </c>
      <c r="I23" s="87">
        <f>SUM(F31:F42)</f>
        <v>1198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>
      <c r="A24" s="156"/>
      <c r="B24" s="146"/>
      <c r="C24" s="147"/>
      <c r="D24" s="148"/>
      <c r="E24" s="16"/>
      <c r="F24" s="16"/>
      <c r="G24" s="16"/>
      <c r="H24" s="19" t="s">
        <v>150</v>
      </c>
      <c r="I24" s="87">
        <f>IF(B25="",0,IF(OR(B25=D31,B25=D33,B25=D35,B25=D37,B25=D41)=TRUE,-5,0))</f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41" t="s">
        <v>151</v>
      </c>
      <c r="B25" s="143"/>
      <c r="C25" s="144"/>
      <c r="D25" s="145"/>
      <c r="E25" s="16"/>
      <c r="F25" s="16"/>
      <c r="G25" s="149" t="s">
        <v>152</v>
      </c>
      <c r="H25" s="150"/>
      <c r="I25" s="153">
        <f>1200-I23</f>
        <v>2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>
      <c r="A26" s="142"/>
      <c r="B26" s="146"/>
      <c r="C26" s="147"/>
      <c r="D26" s="148"/>
      <c r="E26" s="16"/>
      <c r="F26" s="16"/>
      <c r="G26" s="151"/>
      <c r="H26" s="152"/>
      <c r="I26" s="154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6"/>
      <c r="B27" s="16"/>
      <c r="C27" s="16"/>
      <c r="D27" s="3"/>
      <c r="E27" s="16"/>
      <c r="F27" s="16"/>
      <c r="G27" s="161" t="s">
        <v>397</v>
      </c>
      <c r="H27" s="162"/>
      <c r="I27" s="153">
        <f>195-F43</f>
        <v>1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thickBot="1">
      <c r="A28" s="16"/>
      <c r="B28" s="16"/>
      <c r="C28" s="16"/>
      <c r="D28" s="3"/>
      <c r="E28" s="16"/>
      <c r="F28" s="16"/>
      <c r="G28" s="163"/>
      <c r="H28" s="164"/>
      <c r="I28" s="154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6"/>
      <c r="B29" s="16"/>
      <c r="C29" s="16"/>
      <c r="D29" s="3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6"/>
      <c r="B30" s="16"/>
      <c r="C30" s="16"/>
      <c r="D30" s="7" t="s">
        <v>1</v>
      </c>
      <c r="E30" s="20" t="s">
        <v>2</v>
      </c>
      <c r="F30" s="21" t="s">
        <v>3</v>
      </c>
      <c r="G30" s="16"/>
      <c r="H30" s="16"/>
      <c r="I30" s="16"/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74" t="s">
        <v>153</v>
      </c>
      <c r="B31" s="166"/>
      <c r="C31" s="166"/>
      <c r="D31" s="169" t="s">
        <v>199</v>
      </c>
      <c r="E31" s="171" t="str">
        <f>IF(D31="","SCEGLI UN GIOCATORE NELLA CELLA A SINISTRA",INDEX(A49:E64,MATCH(D31,E49:E64,0),3))</f>
        <v>Footgolf Prato</v>
      </c>
      <c r="F31" s="153">
        <f>IF(D31="",0,INDEX(A49:D64,MATCH(D31,E49:E64,0),4))</f>
        <v>207</v>
      </c>
      <c r="G31" s="175"/>
      <c r="H31" s="16"/>
      <c r="I31" s="16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67"/>
      <c r="B32" s="168"/>
      <c r="C32" s="168"/>
      <c r="D32" s="170"/>
      <c r="E32" s="156"/>
      <c r="F32" s="154"/>
      <c r="G32" s="176"/>
      <c r="H32" s="16"/>
      <c r="I32" s="16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65" t="s">
        <v>154</v>
      </c>
      <c r="B33" s="166"/>
      <c r="C33" s="166"/>
      <c r="D33" s="169" t="s">
        <v>206</v>
      </c>
      <c r="E33" s="171" t="str">
        <f>IF(D33="","SCEGLI UN GIOCATORE NELLA CELLA A SINISTRA",INDEX(A68:E83,MATCH(D33,E68:E83,0),3))</f>
        <v>Footgolf Siena</v>
      </c>
      <c r="F33" s="153">
        <f>IF(D33="",0,INDEX(A68:D83,MATCH(D33,E68:E83,0),4))</f>
        <v>202</v>
      </c>
      <c r="G33" s="172"/>
      <c r="H33" s="16"/>
      <c r="I33" s="16"/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67"/>
      <c r="B34" s="168"/>
      <c r="C34" s="168"/>
      <c r="D34" s="170"/>
      <c r="E34" s="156"/>
      <c r="F34" s="154"/>
      <c r="G34" s="173"/>
      <c r="H34" s="16"/>
      <c r="I34" s="16"/>
      <c r="J34" s="1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79" t="s">
        <v>155</v>
      </c>
      <c r="B35" s="166"/>
      <c r="C35" s="166"/>
      <c r="D35" s="169" t="s">
        <v>264</v>
      </c>
      <c r="E35" s="171" t="str">
        <f>IF(D35="","SCEGLI UN GIOCATORE NELLA CELLA A SINISTRA",INDEX(A87:E102,MATCH(D35,E87:E102,0),3))</f>
        <v>Footgolf Prato</v>
      </c>
      <c r="F35" s="153">
        <f>IF(D35="",0,INDEX(A87:D102,MATCH(D35,E87:E102,0),4))</f>
        <v>201</v>
      </c>
      <c r="G35" s="172"/>
      <c r="H35" s="16"/>
      <c r="I35" s="16"/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67"/>
      <c r="B36" s="168"/>
      <c r="C36" s="168"/>
      <c r="D36" s="170"/>
      <c r="E36" s="156"/>
      <c r="F36" s="154"/>
      <c r="G36" s="173"/>
      <c r="H36" s="16"/>
      <c r="I36" s="16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77" t="s">
        <v>401</v>
      </c>
      <c r="B37" s="166"/>
      <c r="C37" s="166"/>
      <c r="D37" s="169" t="s">
        <v>345</v>
      </c>
      <c r="E37" s="171" t="str">
        <f>IF(D37="","SCEGLI UN GIOCATORE NELLA CELLA A SINISTRA",INDEX(J49:N64,MATCH(D37,N49:N64,0),3))</f>
        <v>Footgolf San Miniato</v>
      </c>
      <c r="F37" s="153">
        <f>IF(D37="",0,INDEX(J49:M64,MATCH(D37,N49:N64,0),4))</f>
        <v>199</v>
      </c>
      <c r="G37" s="172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67"/>
      <c r="B38" s="168"/>
      <c r="C38" s="168"/>
      <c r="D38" s="178"/>
      <c r="E38" s="156"/>
      <c r="F38" s="154"/>
      <c r="G38" s="173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80" t="s">
        <v>404</v>
      </c>
      <c r="B39" s="181"/>
      <c r="C39" s="181"/>
      <c r="D39" s="169" t="s">
        <v>408</v>
      </c>
      <c r="E39" s="171" t="str">
        <f>IF(D39="","SCEGLI UN GIOCATORE NELLA CELLA A SINISTRA",INDEX(J68:N132,MATCH(D39,N68:N132,0),3))</f>
        <v>Footgolf Shangay</v>
      </c>
      <c r="F39" s="153">
        <f>IF(D39="",0,INDEX(J68:N152,MATCH(D39,N68:N152,0),4))</f>
        <v>198</v>
      </c>
      <c r="G39" s="172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82"/>
      <c r="B40" s="183"/>
      <c r="C40" s="183"/>
      <c r="D40" s="178"/>
      <c r="E40" s="156"/>
      <c r="F40" s="154"/>
      <c r="G40" s="173"/>
      <c r="H40" s="16"/>
      <c r="I40" s="16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97" t="s">
        <v>402</v>
      </c>
      <c r="B41" s="166"/>
      <c r="C41" s="166"/>
      <c r="D41" s="169" t="s">
        <v>278</v>
      </c>
      <c r="E41" s="171" t="str">
        <f>IF(D41="","SCEGLI UN GIOCATORE NELLA CELLA A SINISTRA",INDEX(A106:E134,MATCH(D41,E106:E134,0),3))</f>
        <v>Footgolf Shangay</v>
      </c>
      <c r="F41" s="153">
        <f>IF(D41="",0,INDEX(A106:E134,MATCH(D41,E106:E134,0),4))</f>
        <v>191</v>
      </c>
      <c r="G41" s="101"/>
      <c r="H41" s="16"/>
      <c r="I41" s="16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67"/>
      <c r="B42" s="168"/>
      <c r="C42" s="168"/>
      <c r="D42" s="170"/>
      <c r="E42" s="156"/>
      <c r="F42" s="154"/>
      <c r="G42" s="16"/>
      <c r="H42" s="16"/>
      <c r="I42" s="16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190" t="s">
        <v>400</v>
      </c>
      <c r="B43" s="191"/>
      <c r="C43" s="191"/>
      <c r="D43" s="169" t="s">
        <v>325</v>
      </c>
      <c r="E43" s="171" t="str">
        <f>IF(D43="","SCEGLI UN GIOCATORE NELLA CELLA A SINISTRA",INDEX(J68:N136,MATCH(D43,N68:N136,0),3))</f>
        <v>Footgolf Pisa</v>
      </c>
      <c r="F43" s="153">
        <f>IF(D43="",0,INDEX(J68:N156,MATCH(D43,N68:N156,0),4))</f>
        <v>194</v>
      </c>
      <c r="G43" s="16"/>
      <c r="H43" s="16"/>
      <c r="I43" s="16"/>
      <c r="J43" s="1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192"/>
      <c r="B44" s="193"/>
      <c r="C44" s="193"/>
      <c r="D44" s="178"/>
      <c r="E44" s="156"/>
      <c r="F44" s="154"/>
      <c r="G44" s="16"/>
      <c r="H44" s="16"/>
      <c r="I44" s="16"/>
      <c r="J44" s="1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61.5" customHeight="1">
      <c r="A45" s="16"/>
      <c r="B45" s="16"/>
      <c r="C45" s="16"/>
      <c r="D45" s="3"/>
      <c r="E45" s="16"/>
      <c r="F45" s="1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.75" customHeight="1">
      <c r="A46" s="16"/>
      <c r="B46" s="16"/>
      <c r="C46" s="16"/>
      <c r="D46" s="3"/>
      <c r="E46" s="16"/>
      <c r="F46" s="1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194" t="s">
        <v>143</v>
      </c>
      <c r="B47" s="132"/>
      <c r="C47" s="132"/>
      <c r="D47" s="188"/>
      <c r="E47" s="16"/>
      <c r="F47" s="3"/>
      <c r="G47" s="3"/>
      <c r="H47" s="3"/>
      <c r="I47" s="3"/>
      <c r="J47" s="195" t="s">
        <v>401</v>
      </c>
      <c r="K47" s="196"/>
      <c r="L47" s="196"/>
      <c r="M47" s="196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22" t="s">
        <v>0</v>
      </c>
      <c r="B48" s="22" t="s">
        <v>1</v>
      </c>
      <c r="C48" s="22" t="s">
        <v>2</v>
      </c>
      <c r="D48" s="22" t="s">
        <v>3</v>
      </c>
      <c r="E48" s="16"/>
      <c r="F48" s="3"/>
      <c r="G48" s="3"/>
      <c r="J48" s="22" t="s">
        <v>0</v>
      </c>
      <c r="K48" s="22" t="s">
        <v>1</v>
      </c>
      <c r="L48" s="22" t="s">
        <v>2</v>
      </c>
      <c r="M48" s="22" t="s">
        <v>3</v>
      </c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79" t="s">
        <v>36</v>
      </c>
      <c r="B49" s="79" t="s">
        <v>38</v>
      </c>
      <c r="C49" s="64" t="s">
        <v>14</v>
      </c>
      <c r="D49" s="74">
        <v>207</v>
      </c>
      <c r="E49" s="23" t="str">
        <f aca="true" t="shared" si="0" ref="E49:E64">CONCATENATE(A49," ",B49)</f>
        <v>GORI GIANFRANCO</v>
      </c>
      <c r="F49" s="3"/>
      <c r="G49" s="3"/>
      <c r="J49" s="102" t="s">
        <v>62</v>
      </c>
      <c r="K49" s="102" t="s">
        <v>22</v>
      </c>
      <c r="L49" s="75" t="s">
        <v>14</v>
      </c>
      <c r="M49" s="74">
        <v>200</v>
      </c>
      <c r="N49" s="103" t="str">
        <f aca="true" t="shared" si="1" ref="N49:N64">CONCATENATE(J49," ",K49)</f>
        <v>BORGHESI ANDREA</v>
      </c>
      <c r="O49" s="104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02" t="s">
        <v>26</v>
      </c>
      <c r="B50" s="102" t="s">
        <v>27</v>
      </c>
      <c r="C50" s="75" t="s">
        <v>14</v>
      </c>
      <c r="D50" s="74">
        <v>205</v>
      </c>
      <c r="E50" s="23" t="str">
        <f t="shared" si="0"/>
        <v>GRASSI SIMONE</v>
      </c>
      <c r="F50" s="3"/>
      <c r="G50" s="3"/>
      <c r="J50" s="102" t="s">
        <v>344</v>
      </c>
      <c r="K50" s="102" t="s">
        <v>53</v>
      </c>
      <c r="L50" s="75" t="s">
        <v>63</v>
      </c>
      <c r="M50" s="74">
        <v>199</v>
      </c>
      <c r="N50" s="103" t="str">
        <f t="shared" si="1"/>
        <v>PERINI MARCO</v>
      </c>
      <c r="O50" s="104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02" t="s">
        <v>95</v>
      </c>
      <c r="B51" s="102" t="s">
        <v>55</v>
      </c>
      <c r="C51" s="75" t="s">
        <v>23</v>
      </c>
      <c r="D51" s="74">
        <v>204</v>
      </c>
      <c r="E51" s="23" t="str">
        <f t="shared" si="0"/>
        <v>FIORI GIANLUCA</v>
      </c>
      <c r="F51" s="3"/>
      <c r="G51" s="3"/>
      <c r="J51" s="102" t="s">
        <v>127</v>
      </c>
      <c r="K51" s="102" t="s">
        <v>109</v>
      </c>
      <c r="L51" s="75" t="s">
        <v>11</v>
      </c>
      <c r="M51" s="74">
        <v>197</v>
      </c>
      <c r="N51" s="103" t="str">
        <f t="shared" si="1"/>
        <v>CAGNONI  STEFANO</v>
      </c>
      <c r="O51" s="104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02" t="s">
        <v>26</v>
      </c>
      <c r="B52" s="102" t="s">
        <v>71</v>
      </c>
      <c r="C52" s="75" t="s">
        <v>14</v>
      </c>
      <c r="D52" s="74">
        <v>204</v>
      </c>
      <c r="E52" s="23" t="str">
        <f t="shared" si="0"/>
        <v>GRASSI MASSIMO</v>
      </c>
      <c r="F52" s="3"/>
      <c r="G52" s="3"/>
      <c r="J52" s="102" t="s">
        <v>28</v>
      </c>
      <c r="K52" s="102" t="s">
        <v>29</v>
      </c>
      <c r="L52" s="75" t="s">
        <v>407</v>
      </c>
      <c r="M52" s="74">
        <v>197</v>
      </c>
      <c r="N52" s="103" t="str">
        <f t="shared" si="1"/>
        <v>CIANTELLI FRANCESCO</v>
      </c>
      <c r="O52" s="104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02" t="s">
        <v>108</v>
      </c>
      <c r="B53" s="102" t="s">
        <v>109</v>
      </c>
      <c r="C53" s="75" t="s">
        <v>16</v>
      </c>
      <c r="D53" s="74">
        <v>204</v>
      </c>
      <c r="E53" s="23" t="str">
        <f t="shared" si="0"/>
        <v>SANTONI STEFANO</v>
      </c>
      <c r="F53" s="3"/>
      <c r="G53" s="3"/>
      <c r="H53" s="3"/>
      <c r="I53" s="3"/>
      <c r="J53" s="102" t="s">
        <v>237</v>
      </c>
      <c r="K53" s="102" t="s">
        <v>104</v>
      </c>
      <c r="L53" s="75" t="s">
        <v>34</v>
      </c>
      <c r="M53" s="74">
        <v>196</v>
      </c>
      <c r="N53" s="103" t="str">
        <f t="shared" si="1"/>
        <v>MATTEINI PAOLO</v>
      </c>
      <c r="O53" s="104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02" t="s">
        <v>233</v>
      </c>
      <c r="B54" s="102" t="s">
        <v>111</v>
      </c>
      <c r="C54" s="75" t="s">
        <v>23</v>
      </c>
      <c r="D54" s="74">
        <v>204</v>
      </c>
      <c r="E54" s="23" t="str">
        <f>CONCATENATE(A54," ",B54)</f>
        <v>DERCHI FILIPPO</v>
      </c>
      <c r="F54" s="3"/>
      <c r="G54" s="3"/>
      <c r="H54" s="3"/>
      <c r="I54" s="3"/>
      <c r="J54" s="102" t="s">
        <v>73</v>
      </c>
      <c r="K54" s="102" t="s">
        <v>74</v>
      </c>
      <c r="L54" s="75" t="s">
        <v>23</v>
      </c>
      <c r="M54" s="74">
        <v>196</v>
      </c>
      <c r="N54" s="103" t="str">
        <f t="shared" si="1"/>
        <v>ANICHINI ALDO</v>
      </c>
      <c r="O54" s="104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02" t="s">
        <v>12</v>
      </c>
      <c r="B55" s="102" t="s">
        <v>13</v>
      </c>
      <c r="C55" s="75" t="s">
        <v>14</v>
      </c>
      <c r="D55" s="74">
        <v>204</v>
      </c>
      <c r="E55" s="23" t="str">
        <f t="shared" si="0"/>
        <v>FIESOLI ALESSIO</v>
      </c>
      <c r="F55" s="3"/>
      <c r="G55" s="3"/>
      <c r="H55" s="3"/>
      <c r="I55" s="3"/>
      <c r="J55" s="102" t="s">
        <v>59</v>
      </c>
      <c r="K55" s="102" t="s">
        <v>13</v>
      </c>
      <c r="L55" s="75" t="s">
        <v>23</v>
      </c>
      <c r="M55" s="74">
        <v>196</v>
      </c>
      <c r="N55" s="103" t="str">
        <f t="shared" si="1"/>
        <v>FIORENTINI ALESSIO</v>
      </c>
      <c r="O55" s="104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02" t="s">
        <v>32</v>
      </c>
      <c r="B56" s="102" t="s">
        <v>33</v>
      </c>
      <c r="C56" s="75" t="s">
        <v>34</v>
      </c>
      <c r="D56" s="74">
        <v>203</v>
      </c>
      <c r="E56" s="23" t="str">
        <f t="shared" si="0"/>
        <v>BUSONI DANIELE</v>
      </c>
      <c r="F56" s="3"/>
      <c r="G56" s="3"/>
      <c r="H56" s="3"/>
      <c r="I56" s="3"/>
      <c r="J56" s="102" t="s">
        <v>110</v>
      </c>
      <c r="K56" s="102" t="s">
        <v>111</v>
      </c>
      <c r="L56" s="75" t="s">
        <v>406</v>
      </c>
      <c r="M56" s="74">
        <v>196</v>
      </c>
      <c r="N56" s="103" t="str">
        <f t="shared" si="1"/>
        <v>BARBINI FILIPPO</v>
      </c>
      <c r="O56" s="104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02" t="s">
        <v>7</v>
      </c>
      <c r="B57" s="102" t="s">
        <v>8</v>
      </c>
      <c r="C57" s="75" t="s">
        <v>14</v>
      </c>
      <c r="D57" s="74">
        <v>203</v>
      </c>
      <c r="E57" s="23" t="str">
        <f t="shared" si="0"/>
        <v>CECCARINI  LUCA</v>
      </c>
      <c r="F57" s="3"/>
      <c r="G57" s="3"/>
      <c r="H57" s="3"/>
      <c r="I57" s="3"/>
      <c r="J57" s="102" t="s">
        <v>112</v>
      </c>
      <c r="K57" s="102" t="s">
        <v>53</v>
      </c>
      <c r="L57" s="75" t="s">
        <v>34</v>
      </c>
      <c r="M57" s="74">
        <v>195</v>
      </c>
      <c r="N57" s="103" t="str">
        <f t="shared" si="1"/>
        <v>CASTAGNI MARCO</v>
      </c>
      <c r="O57" s="104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102" t="s">
        <v>51</v>
      </c>
      <c r="B58" s="102" t="s">
        <v>53</v>
      </c>
      <c r="C58" s="75" t="s">
        <v>54</v>
      </c>
      <c r="D58" s="74">
        <v>203</v>
      </c>
      <c r="E58" s="23" t="str">
        <f t="shared" si="0"/>
        <v>MONTAGNANI MARCO</v>
      </c>
      <c r="F58" s="3"/>
      <c r="G58" s="3"/>
      <c r="H58" s="3"/>
      <c r="I58" s="3"/>
      <c r="J58" s="102" t="s">
        <v>88</v>
      </c>
      <c r="K58" s="102" t="s">
        <v>89</v>
      </c>
      <c r="L58" s="62" t="s">
        <v>25</v>
      </c>
      <c r="M58" s="74">
        <v>195</v>
      </c>
      <c r="N58" s="103" t="str">
        <f t="shared" si="1"/>
        <v>CALAMAI CLAUDIO</v>
      </c>
      <c r="O58" s="104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102" t="s">
        <v>65</v>
      </c>
      <c r="B59" s="102" t="s">
        <v>66</v>
      </c>
      <c r="C59" s="75" t="s">
        <v>23</v>
      </c>
      <c r="D59" s="74">
        <v>202</v>
      </c>
      <c r="E59" s="23" t="str">
        <f t="shared" si="0"/>
        <v>MARCEDDU FABRIZIO</v>
      </c>
      <c r="F59" s="3"/>
      <c r="G59" s="3"/>
      <c r="H59" s="3"/>
      <c r="I59" s="3"/>
      <c r="J59" s="102" t="s">
        <v>56</v>
      </c>
      <c r="K59" s="102" t="s">
        <v>241</v>
      </c>
      <c r="L59" s="75" t="s">
        <v>25</v>
      </c>
      <c r="M59" s="74">
        <v>194</v>
      </c>
      <c r="N59" s="103" t="str">
        <f t="shared" si="1"/>
        <v>COGONI  ANGELO</v>
      </c>
      <c r="O59" s="104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102" t="s">
        <v>58</v>
      </c>
      <c r="B60" s="102" t="s">
        <v>8</v>
      </c>
      <c r="C60" s="75" t="s">
        <v>23</v>
      </c>
      <c r="D60" s="74">
        <v>202</v>
      </c>
      <c r="E60" s="23" t="str">
        <f t="shared" si="0"/>
        <v>ROMANACCI LUCA</v>
      </c>
      <c r="F60" s="3"/>
      <c r="G60" s="3"/>
      <c r="H60" s="3"/>
      <c r="I60" s="3"/>
      <c r="J60" s="102" t="s">
        <v>82</v>
      </c>
      <c r="K60" s="102" t="s">
        <v>27</v>
      </c>
      <c r="L60" s="75" t="s">
        <v>83</v>
      </c>
      <c r="M60" s="74">
        <v>194</v>
      </c>
      <c r="N60" s="103" t="str">
        <f t="shared" si="1"/>
        <v>VETTORI SIMONE</v>
      </c>
      <c r="O60" s="104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102" t="s">
        <v>72</v>
      </c>
      <c r="B61" s="102" t="s">
        <v>53</v>
      </c>
      <c r="C61" s="75" t="s">
        <v>14</v>
      </c>
      <c r="D61" s="74">
        <v>202</v>
      </c>
      <c r="E61" s="23" t="str">
        <f t="shared" si="0"/>
        <v>GERACI MARCO</v>
      </c>
      <c r="F61" s="3"/>
      <c r="G61" s="3"/>
      <c r="H61" s="3"/>
      <c r="I61" s="3"/>
      <c r="J61" s="102" t="s">
        <v>129</v>
      </c>
      <c r="K61" s="102" t="s">
        <v>130</v>
      </c>
      <c r="L61" s="75" t="s">
        <v>14</v>
      </c>
      <c r="M61" s="74">
        <v>193</v>
      </c>
      <c r="N61" s="103" t="str">
        <f t="shared" si="1"/>
        <v>CETARINI MARCELLO</v>
      </c>
      <c r="O61" s="104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102" t="s">
        <v>229</v>
      </c>
      <c r="B62" s="102" t="s">
        <v>230</v>
      </c>
      <c r="C62" s="75" t="s">
        <v>23</v>
      </c>
      <c r="D62" s="74">
        <v>202</v>
      </c>
      <c r="E62" s="23" t="str">
        <f t="shared" si="0"/>
        <v>FAVILLI DARIO</v>
      </c>
      <c r="F62" s="3"/>
      <c r="G62" s="3"/>
      <c r="H62" s="3"/>
      <c r="I62" s="3"/>
      <c r="J62" s="102" t="s">
        <v>93</v>
      </c>
      <c r="K62" s="102" t="s">
        <v>94</v>
      </c>
      <c r="L62" s="75" t="s">
        <v>23</v>
      </c>
      <c r="M62" s="74">
        <v>192</v>
      </c>
      <c r="N62" s="103" t="str">
        <f t="shared" si="1"/>
        <v>BAGNOLI ALESSANDRO</v>
      </c>
      <c r="O62" s="104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102" t="s">
        <v>30</v>
      </c>
      <c r="B63" s="102" t="s">
        <v>31</v>
      </c>
      <c r="C63" s="75" t="s">
        <v>25</v>
      </c>
      <c r="D63" s="74">
        <v>201</v>
      </c>
      <c r="E63" s="23" t="str">
        <f t="shared" si="0"/>
        <v>MACHI' GIOVANNI</v>
      </c>
      <c r="F63" s="3"/>
      <c r="G63" s="3"/>
      <c r="H63" s="3"/>
      <c r="I63" s="3"/>
      <c r="J63" s="102" t="s">
        <v>123</v>
      </c>
      <c r="K63" s="63" t="s">
        <v>124</v>
      </c>
      <c r="L63" s="75" t="s">
        <v>14</v>
      </c>
      <c r="M63" s="74">
        <v>190</v>
      </c>
      <c r="N63" s="103" t="str">
        <f t="shared" si="1"/>
        <v>PETRUZZI IURI</v>
      </c>
      <c r="O63" s="104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102" t="s">
        <v>56</v>
      </c>
      <c r="B64" s="102" t="s">
        <v>20</v>
      </c>
      <c r="C64" s="75" t="s">
        <v>25</v>
      </c>
      <c r="D64" s="74">
        <v>201</v>
      </c>
      <c r="E64" s="23" t="str">
        <f t="shared" si="0"/>
        <v>COGONI  LEONARDO</v>
      </c>
      <c r="F64" s="3"/>
      <c r="G64" s="3"/>
      <c r="H64" s="3"/>
      <c r="I64" s="3"/>
      <c r="J64" s="102"/>
      <c r="K64" s="102"/>
      <c r="L64" s="75"/>
      <c r="M64" s="74"/>
      <c r="N64" s="103" t="str">
        <f t="shared" si="1"/>
        <v xml:space="preserve"> </v>
      </c>
      <c r="O64" s="104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.75" customHeight="1">
      <c r="A65" s="16"/>
      <c r="B65" s="16"/>
      <c r="C65" s="16"/>
      <c r="D65" s="16"/>
      <c r="E65" s="1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198" t="s">
        <v>144</v>
      </c>
      <c r="B66" s="132"/>
      <c r="C66" s="132"/>
      <c r="D66" s="188"/>
      <c r="E66" s="16"/>
      <c r="F66" s="3"/>
      <c r="G66" s="3"/>
      <c r="H66" s="3"/>
      <c r="I66" s="3"/>
      <c r="J66" s="184" t="s">
        <v>404</v>
      </c>
      <c r="K66" s="185"/>
      <c r="L66" s="185"/>
      <c r="M66" s="186"/>
      <c r="N66" s="1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22" t="s">
        <v>0</v>
      </c>
      <c r="B67" s="22" t="s">
        <v>1</v>
      </c>
      <c r="C67" s="22" t="s">
        <v>2</v>
      </c>
      <c r="D67" s="22" t="s">
        <v>3</v>
      </c>
      <c r="E67" s="16"/>
      <c r="F67" s="3"/>
      <c r="G67" s="3"/>
      <c r="H67" s="3"/>
      <c r="I67" s="3"/>
      <c r="J67" s="22" t="s">
        <v>0</v>
      </c>
      <c r="K67" s="22" t="s">
        <v>1</v>
      </c>
      <c r="L67" s="22" t="s">
        <v>2</v>
      </c>
      <c r="M67" s="22" t="s">
        <v>3</v>
      </c>
      <c r="N67" s="1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102" t="s">
        <v>56</v>
      </c>
      <c r="B68" s="102" t="s">
        <v>57</v>
      </c>
      <c r="C68" s="75" t="s">
        <v>25</v>
      </c>
      <c r="D68" s="74">
        <v>205</v>
      </c>
      <c r="E68" s="23" t="str">
        <f aca="true" t="shared" si="2" ref="E68:E83">CONCATENATE(A68," ",B68)</f>
        <v>COGONI  RICCARDO</v>
      </c>
      <c r="F68" s="3"/>
      <c r="G68" s="3"/>
      <c r="H68" s="3"/>
      <c r="I68" s="3"/>
      <c r="J68" s="102" t="s">
        <v>336</v>
      </c>
      <c r="K68" s="102" t="s">
        <v>109</v>
      </c>
      <c r="L68" s="75" t="s">
        <v>54</v>
      </c>
      <c r="M68" s="74">
        <v>202</v>
      </c>
      <c r="N68" s="23" t="str">
        <f aca="true" t="shared" si="3" ref="N68:N131">CONCATENATE(J68," ",K68)</f>
        <v>BECHELLI STEFANO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102" t="s">
        <v>19</v>
      </c>
      <c r="B69" s="102" t="s">
        <v>20</v>
      </c>
      <c r="C69" s="75" t="s">
        <v>14</v>
      </c>
      <c r="D69" s="74">
        <v>203</v>
      </c>
      <c r="E69" s="23" t="str">
        <f t="shared" si="2"/>
        <v>DECARIA LEONARDO</v>
      </c>
      <c r="F69" s="3"/>
      <c r="G69" s="3"/>
      <c r="H69" s="3"/>
      <c r="I69" s="3"/>
      <c r="J69" s="102" t="s">
        <v>363</v>
      </c>
      <c r="K69" s="102" t="s">
        <v>364</v>
      </c>
      <c r="L69" s="75" t="s">
        <v>80</v>
      </c>
      <c r="M69" s="74">
        <v>198</v>
      </c>
      <c r="N69" s="23" t="str">
        <f t="shared" si="3"/>
        <v>GIACALONE CARMELO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102" t="s">
        <v>84</v>
      </c>
      <c r="B70" s="102" t="s">
        <v>85</v>
      </c>
      <c r="C70" s="75" t="s">
        <v>16</v>
      </c>
      <c r="D70" s="74">
        <v>203</v>
      </c>
      <c r="E70" s="23" t="str">
        <f t="shared" si="2"/>
        <v>GRONCHI EMILIANO</v>
      </c>
      <c r="F70" s="3"/>
      <c r="G70" s="3"/>
      <c r="H70" s="3"/>
      <c r="I70" s="3"/>
      <c r="J70" s="102" t="s">
        <v>333</v>
      </c>
      <c r="K70" s="102" t="s">
        <v>334</v>
      </c>
      <c r="L70" s="75" t="s">
        <v>63</v>
      </c>
      <c r="M70" s="74">
        <v>198</v>
      </c>
      <c r="N70" s="23" t="str">
        <f t="shared" si="3"/>
        <v>BORCHI CRISTIAN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102" t="s">
        <v>70</v>
      </c>
      <c r="B71" s="102" t="s">
        <v>13</v>
      </c>
      <c r="C71" s="75" t="s">
        <v>14</v>
      </c>
      <c r="D71" s="74">
        <v>203</v>
      </c>
      <c r="E71" s="23" t="str">
        <f t="shared" si="2"/>
        <v>CIAPETTI ALESSIO</v>
      </c>
      <c r="F71" s="3"/>
      <c r="G71" s="3"/>
      <c r="H71" s="3"/>
      <c r="I71" s="3"/>
      <c r="J71" s="102" t="s">
        <v>366</v>
      </c>
      <c r="K71" s="102" t="s">
        <v>111</v>
      </c>
      <c r="L71" s="75" t="s">
        <v>23</v>
      </c>
      <c r="M71" s="74">
        <v>198</v>
      </c>
      <c r="N71" s="23" t="str">
        <f t="shared" si="3"/>
        <v>BONCOMPAGNI FILIPPO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102" t="s">
        <v>59</v>
      </c>
      <c r="B72" s="102" t="s">
        <v>60</v>
      </c>
      <c r="C72" s="75" t="s">
        <v>23</v>
      </c>
      <c r="D72" s="74">
        <v>203</v>
      </c>
      <c r="E72" s="23" t="str">
        <f t="shared" si="2"/>
        <v>FIORENTINI FABIANO</v>
      </c>
      <c r="F72" s="3"/>
      <c r="G72" s="3"/>
      <c r="H72" s="3"/>
      <c r="I72" s="3"/>
      <c r="J72" s="102" t="s">
        <v>374</v>
      </c>
      <c r="K72" s="102" t="s">
        <v>69</v>
      </c>
      <c r="L72" s="75" t="s">
        <v>54</v>
      </c>
      <c r="M72" s="74">
        <v>198</v>
      </c>
      <c r="N72" s="23" t="str">
        <f t="shared" si="3"/>
        <v>SANTINELLI MATTEO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102" t="s">
        <v>77</v>
      </c>
      <c r="B73" s="102" t="s">
        <v>78</v>
      </c>
      <c r="C73" s="75" t="s">
        <v>54</v>
      </c>
      <c r="D73" s="74">
        <v>202</v>
      </c>
      <c r="E73" s="23" t="str">
        <f t="shared" si="2"/>
        <v>SAMPIERI CARLO</v>
      </c>
      <c r="F73" s="3"/>
      <c r="G73" s="3"/>
      <c r="H73" s="3"/>
      <c r="I73" s="3"/>
      <c r="J73" s="102" t="s">
        <v>351</v>
      </c>
      <c r="K73" s="102" t="s">
        <v>115</v>
      </c>
      <c r="L73" s="75" t="s">
        <v>407</v>
      </c>
      <c r="M73" s="74">
        <v>198</v>
      </c>
      <c r="N73" s="23" t="str">
        <f t="shared" si="3"/>
        <v>LUCHETTI EDOARDO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102" t="s">
        <v>4</v>
      </c>
      <c r="B74" s="102" t="s">
        <v>5</v>
      </c>
      <c r="C74" s="75" t="s">
        <v>11</v>
      </c>
      <c r="D74" s="74">
        <v>201</v>
      </c>
      <c r="E74" s="23" t="str">
        <f t="shared" si="2"/>
        <v>LOMBARDI ALBERTO</v>
      </c>
      <c r="F74" s="3"/>
      <c r="G74" s="3"/>
      <c r="H74" s="3"/>
      <c r="I74" s="3"/>
      <c r="J74" s="102" t="s">
        <v>390</v>
      </c>
      <c r="K74" s="102" t="s">
        <v>120</v>
      </c>
      <c r="L74" s="75" t="s">
        <v>11</v>
      </c>
      <c r="M74" s="74">
        <v>197</v>
      </c>
      <c r="N74" s="23" t="str">
        <f t="shared" si="3"/>
        <v>CORRADI FEDERICO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102" t="s">
        <v>67</v>
      </c>
      <c r="B75" s="102" t="s">
        <v>29</v>
      </c>
      <c r="C75" s="75" t="s">
        <v>14</v>
      </c>
      <c r="D75" s="74">
        <v>201</v>
      </c>
      <c r="E75" s="23" t="str">
        <f t="shared" si="2"/>
        <v>CHELONI FRANCESCO</v>
      </c>
      <c r="F75" s="3"/>
      <c r="G75" s="3"/>
      <c r="H75" s="3"/>
      <c r="I75" s="3"/>
      <c r="J75" s="102" t="s">
        <v>389</v>
      </c>
      <c r="K75" s="102" t="s">
        <v>242</v>
      </c>
      <c r="L75" s="75" t="s">
        <v>11</v>
      </c>
      <c r="M75" s="74">
        <v>197</v>
      </c>
      <c r="N75" s="23" t="str">
        <f t="shared" si="3"/>
        <v>DELLA BARTOLA MIRKO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102" t="s">
        <v>228</v>
      </c>
      <c r="B76" s="102" t="s">
        <v>33</v>
      </c>
      <c r="C76" s="75" t="s">
        <v>34</v>
      </c>
      <c r="D76" s="74">
        <v>201</v>
      </c>
      <c r="E76" s="23" t="str">
        <f t="shared" si="2"/>
        <v>PALOMBO DANIELE</v>
      </c>
      <c r="F76" s="3"/>
      <c r="G76" s="3"/>
      <c r="H76" s="3"/>
      <c r="I76" s="3"/>
      <c r="J76" s="102" t="s">
        <v>132</v>
      </c>
      <c r="K76" s="102" t="s">
        <v>22</v>
      </c>
      <c r="L76" s="75" t="s">
        <v>80</v>
      </c>
      <c r="M76" s="74">
        <v>197</v>
      </c>
      <c r="N76" s="23" t="str">
        <f t="shared" si="3"/>
        <v>MARTELLI ANDREA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102" t="s">
        <v>35</v>
      </c>
      <c r="B77" s="102" t="s">
        <v>20</v>
      </c>
      <c r="C77" s="75" t="s">
        <v>14</v>
      </c>
      <c r="D77" s="74">
        <v>201</v>
      </c>
      <c r="E77" s="23" t="str">
        <f t="shared" si="2"/>
        <v>MOSCHI LEONARDO</v>
      </c>
      <c r="F77" s="3"/>
      <c r="G77" s="3"/>
      <c r="H77" s="3"/>
      <c r="I77" s="3"/>
      <c r="J77" s="102" t="s">
        <v>338</v>
      </c>
      <c r="K77" s="102" t="s">
        <v>20</v>
      </c>
      <c r="L77" s="75" t="s">
        <v>11</v>
      </c>
      <c r="M77" s="74">
        <v>197</v>
      </c>
      <c r="N77" s="23" t="str">
        <f t="shared" si="3"/>
        <v>BUTI LEONARDO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102" t="s">
        <v>96</v>
      </c>
      <c r="B78" s="102" t="s">
        <v>31</v>
      </c>
      <c r="C78" s="75" t="s">
        <v>80</v>
      </c>
      <c r="D78" s="74">
        <v>201</v>
      </c>
      <c r="E78" s="23" t="str">
        <f t="shared" si="2"/>
        <v>BOLOGNESI GIOVANNI</v>
      </c>
      <c r="F78" s="3"/>
      <c r="G78" s="3"/>
      <c r="H78" s="3"/>
      <c r="I78" s="3"/>
      <c r="J78" s="102" t="s">
        <v>365</v>
      </c>
      <c r="K78" s="102" t="s">
        <v>22</v>
      </c>
      <c r="L78" s="75" t="s">
        <v>80</v>
      </c>
      <c r="M78" s="74">
        <v>197</v>
      </c>
      <c r="N78" s="23" t="str">
        <f t="shared" si="3"/>
        <v>FRANCESCONI ANDREA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102" t="s">
        <v>116</v>
      </c>
      <c r="B79" s="102" t="s">
        <v>117</v>
      </c>
      <c r="C79" s="75" t="s">
        <v>80</v>
      </c>
      <c r="D79" s="74">
        <v>201</v>
      </c>
      <c r="E79" s="23" t="str">
        <f t="shared" si="2"/>
        <v>FERRANTI ANTONIO</v>
      </c>
      <c r="F79" s="3"/>
      <c r="G79" s="3"/>
      <c r="H79" s="3"/>
      <c r="I79" s="3"/>
      <c r="J79" s="102" t="s">
        <v>373</v>
      </c>
      <c r="K79" s="102" t="s">
        <v>8</v>
      </c>
      <c r="L79" s="75" t="s">
        <v>80</v>
      </c>
      <c r="M79" s="74">
        <v>197</v>
      </c>
      <c r="N79" s="23" t="str">
        <f t="shared" si="3"/>
        <v>CHIAPPETTA LUCA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102" t="s">
        <v>79</v>
      </c>
      <c r="B80" s="102" t="s">
        <v>29</v>
      </c>
      <c r="C80" s="62" t="s">
        <v>80</v>
      </c>
      <c r="D80" s="74">
        <v>201</v>
      </c>
      <c r="E80" s="23" t="str">
        <f t="shared" si="2"/>
        <v>LOMBARDO FRANCESCO</v>
      </c>
      <c r="F80" s="3"/>
      <c r="G80" s="3"/>
      <c r="H80" s="3"/>
      <c r="I80" s="3"/>
      <c r="J80" s="102" t="s">
        <v>385</v>
      </c>
      <c r="K80" s="102" t="s">
        <v>240</v>
      </c>
      <c r="L80" s="75" t="s">
        <v>34</v>
      </c>
      <c r="M80" s="74">
        <v>196</v>
      </c>
      <c r="N80" s="23" t="str">
        <f t="shared" si="3"/>
        <v>FILLINI GIACOMO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102" t="s">
        <v>17</v>
      </c>
      <c r="B81" s="102" t="s">
        <v>18</v>
      </c>
      <c r="C81" s="75" t="s">
        <v>23</v>
      </c>
      <c r="D81" s="74">
        <v>200</v>
      </c>
      <c r="E81" s="23" t="str">
        <f t="shared" si="2"/>
        <v>CANEPA  VITTORIO</v>
      </c>
      <c r="F81" s="3"/>
      <c r="G81" s="3"/>
      <c r="H81" s="3"/>
      <c r="I81" s="3"/>
      <c r="J81" s="102" t="s">
        <v>238</v>
      </c>
      <c r="K81" s="102" t="s">
        <v>120</v>
      </c>
      <c r="L81" s="75" t="s">
        <v>23</v>
      </c>
      <c r="M81" s="74">
        <v>196</v>
      </c>
      <c r="N81" s="23" t="str">
        <f t="shared" si="3"/>
        <v>DISEGNI FEDERICO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102" t="s">
        <v>9</v>
      </c>
      <c r="B82" s="102" t="s">
        <v>10</v>
      </c>
      <c r="C82" s="75" t="s">
        <v>11</v>
      </c>
      <c r="D82" s="74">
        <v>199</v>
      </c>
      <c r="E82" s="23" t="str">
        <f t="shared" si="2"/>
        <v>NEPI FABIO</v>
      </c>
      <c r="F82" s="3"/>
      <c r="G82" s="3"/>
      <c r="H82" s="3"/>
      <c r="I82" s="3"/>
      <c r="J82" s="102" t="s">
        <v>128</v>
      </c>
      <c r="K82" s="102" t="s">
        <v>69</v>
      </c>
      <c r="L82" s="75" t="s">
        <v>407</v>
      </c>
      <c r="M82" s="74">
        <v>196</v>
      </c>
      <c r="N82" s="23" t="str">
        <f t="shared" si="3"/>
        <v>MARTINELLI MATTEO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>
      <c r="A83" s="102" t="s">
        <v>97</v>
      </c>
      <c r="B83" s="102" t="s">
        <v>98</v>
      </c>
      <c r="C83" s="75" t="s">
        <v>34</v>
      </c>
      <c r="D83" s="74">
        <v>197</v>
      </c>
      <c r="E83" s="23" t="str">
        <f t="shared" si="2"/>
        <v>CASAGLI REMO</v>
      </c>
      <c r="F83" s="3"/>
      <c r="G83" s="3"/>
      <c r="H83" s="3"/>
      <c r="I83" s="3"/>
      <c r="J83" s="102" t="s">
        <v>357</v>
      </c>
      <c r="K83" s="102" t="s">
        <v>358</v>
      </c>
      <c r="L83" s="75" t="s">
        <v>63</v>
      </c>
      <c r="M83" s="74">
        <v>196</v>
      </c>
      <c r="N83" s="23" t="str">
        <f t="shared" si="3"/>
        <v>MACCHIONI LORENZO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">
      <c r="A84" s="16"/>
      <c r="B84" s="16"/>
      <c r="C84" s="16"/>
      <c r="D84" s="16"/>
      <c r="E84" s="16"/>
      <c r="F84" s="3"/>
      <c r="G84" s="3"/>
      <c r="H84" s="3"/>
      <c r="I84" s="3"/>
      <c r="J84" s="102" t="s">
        <v>138</v>
      </c>
      <c r="K84" s="102" t="s">
        <v>29</v>
      </c>
      <c r="L84" s="75" t="s">
        <v>25</v>
      </c>
      <c r="M84" s="74">
        <v>196</v>
      </c>
      <c r="N84" s="23" t="str">
        <f t="shared" si="3"/>
        <v>LANDI FRANCESCO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187" t="s">
        <v>145</v>
      </c>
      <c r="B85" s="132"/>
      <c r="C85" s="132"/>
      <c r="D85" s="188"/>
      <c r="E85" s="16"/>
      <c r="F85" s="3"/>
      <c r="G85" s="3"/>
      <c r="H85" s="3"/>
      <c r="I85" s="3"/>
      <c r="J85" s="102" t="s">
        <v>340</v>
      </c>
      <c r="K85" s="102" t="s">
        <v>117</v>
      </c>
      <c r="L85" s="75" t="s">
        <v>54</v>
      </c>
      <c r="M85" s="74">
        <v>196</v>
      </c>
      <c r="N85" s="23" t="str">
        <f t="shared" si="3"/>
        <v>DE GIOIA ANTONIO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22" t="s">
        <v>0</v>
      </c>
      <c r="B86" s="22" t="s">
        <v>1</v>
      </c>
      <c r="C86" s="22" t="s">
        <v>2</v>
      </c>
      <c r="D86" s="22" t="s">
        <v>3</v>
      </c>
      <c r="E86" s="16"/>
      <c r="F86" s="3"/>
      <c r="G86" s="3"/>
      <c r="H86" s="3"/>
      <c r="I86" s="3"/>
      <c r="J86" s="102" t="s">
        <v>339</v>
      </c>
      <c r="K86" s="102" t="s">
        <v>22</v>
      </c>
      <c r="L86" s="75" t="s">
        <v>11</v>
      </c>
      <c r="M86" s="74">
        <v>196</v>
      </c>
      <c r="N86" s="23" t="str">
        <f t="shared" si="3"/>
        <v>PISCINI ANDREA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102" t="s">
        <v>332</v>
      </c>
      <c r="B87" s="102" t="s">
        <v>27</v>
      </c>
      <c r="C87" s="75" t="s">
        <v>25</v>
      </c>
      <c r="D87" s="74">
        <v>203</v>
      </c>
      <c r="E87" s="23" t="str">
        <f aca="true" t="shared" si="4" ref="E87:E102">CONCATENATE(A87," ",B87)</f>
        <v>SCARDIGLI SIMONE</v>
      </c>
      <c r="F87" s="3"/>
      <c r="G87" s="3"/>
      <c r="H87" s="3"/>
      <c r="I87" s="3"/>
      <c r="J87" s="102" t="s">
        <v>354</v>
      </c>
      <c r="K87" s="102" t="s">
        <v>94</v>
      </c>
      <c r="L87" s="75" t="s">
        <v>63</v>
      </c>
      <c r="M87" s="74">
        <v>196</v>
      </c>
      <c r="N87" s="23" t="str">
        <f t="shared" si="3"/>
        <v>PUCCI ALESSANDRO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102" t="s">
        <v>405</v>
      </c>
      <c r="B88" s="102" t="s">
        <v>234</v>
      </c>
      <c r="C88" s="75" t="s">
        <v>54</v>
      </c>
      <c r="D88" s="74">
        <v>203</v>
      </c>
      <c r="E88" s="23" t="str">
        <f t="shared" si="4"/>
        <v>MINNUCCI GIULIO</v>
      </c>
      <c r="F88" s="3"/>
      <c r="G88" s="3"/>
      <c r="H88" s="3"/>
      <c r="I88" s="3"/>
      <c r="J88" s="102" t="s">
        <v>235</v>
      </c>
      <c r="K88" s="102" t="s">
        <v>236</v>
      </c>
      <c r="L88" s="75" t="s">
        <v>54</v>
      </c>
      <c r="M88" s="74">
        <v>196</v>
      </c>
      <c r="N88" s="23" t="str">
        <f t="shared" si="3"/>
        <v>AMORE OLINTO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102" t="s">
        <v>73</v>
      </c>
      <c r="B89" s="102" t="s">
        <v>13</v>
      </c>
      <c r="C89" s="75" t="s">
        <v>23</v>
      </c>
      <c r="D89" s="74">
        <v>203</v>
      </c>
      <c r="E89" s="23" t="str">
        <f t="shared" si="4"/>
        <v>ANICHINI ALESSIO</v>
      </c>
      <c r="F89" s="3"/>
      <c r="G89" s="3"/>
      <c r="H89" s="3"/>
      <c r="I89" s="3"/>
      <c r="J89" s="102" t="s">
        <v>343</v>
      </c>
      <c r="K89" s="102" t="s">
        <v>242</v>
      </c>
      <c r="L89" s="75" t="s">
        <v>63</v>
      </c>
      <c r="M89" s="74">
        <v>196</v>
      </c>
      <c r="N89" s="23" t="str">
        <f t="shared" si="3"/>
        <v>SAVINO MIRKO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102" t="s">
        <v>21</v>
      </c>
      <c r="B90" s="102" t="s">
        <v>22</v>
      </c>
      <c r="C90" s="75" t="s">
        <v>14</v>
      </c>
      <c r="D90" s="74">
        <v>201</v>
      </c>
      <c r="E90" s="23" t="str">
        <f t="shared" si="4"/>
        <v>CASTELLANI ANDREA</v>
      </c>
      <c r="F90" s="3"/>
      <c r="G90" s="3"/>
      <c r="H90" s="3"/>
      <c r="I90" s="3"/>
      <c r="J90" s="102" t="s">
        <v>337</v>
      </c>
      <c r="K90" s="102" t="s">
        <v>10</v>
      </c>
      <c r="L90" s="75" t="s">
        <v>16</v>
      </c>
      <c r="M90" s="74">
        <v>196</v>
      </c>
      <c r="N90" s="23" t="str">
        <f t="shared" si="3"/>
        <v>CECCARELLI FABIO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102" t="s">
        <v>352</v>
      </c>
      <c r="B91" s="102" t="s">
        <v>353</v>
      </c>
      <c r="C91" s="75" t="s">
        <v>11</v>
      </c>
      <c r="D91" s="74">
        <v>199</v>
      </c>
      <c r="E91" s="23" t="str">
        <f t="shared" si="4"/>
        <v>CHIAVACCI IACOPO</v>
      </c>
      <c r="F91" s="3"/>
      <c r="G91" s="3"/>
      <c r="H91" s="3"/>
      <c r="I91" s="3"/>
      <c r="J91" s="102" t="s">
        <v>92</v>
      </c>
      <c r="K91" s="102" t="s">
        <v>22</v>
      </c>
      <c r="L91" s="75" t="s">
        <v>11</v>
      </c>
      <c r="M91" s="74">
        <v>196</v>
      </c>
      <c r="N91" s="23" t="str">
        <f t="shared" si="3"/>
        <v>TOMARCHIO ANDREA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102" t="s">
        <v>41</v>
      </c>
      <c r="B92" s="102" t="s">
        <v>43</v>
      </c>
      <c r="C92" s="75" t="s">
        <v>23</v>
      </c>
      <c r="D92" s="74">
        <v>199</v>
      </c>
      <c r="E92" s="23" t="str">
        <f t="shared" si="4"/>
        <v>NUCCI GIANNI</v>
      </c>
      <c r="F92" s="3"/>
      <c r="G92" s="3"/>
      <c r="H92" s="3"/>
      <c r="I92" s="3"/>
      <c r="J92" s="102" t="s">
        <v>52</v>
      </c>
      <c r="K92" s="102" t="s">
        <v>29</v>
      </c>
      <c r="L92" s="75" t="s">
        <v>11</v>
      </c>
      <c r="M92" s="74">
        <v>195</v>
      </c>
      <c r="N92" s="23" t="str">
        <f t="shared" si="3"/>
        <v>L'ABBATE  FRANCESCO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102" t="s">
        <v>232</v>
      </c>
      <c r="B93" s="102" t="s">
        <v>29</v>
      </c>
      <c r="C93" s="75" t="s">
        <v>23</v>
      </c>
      <c r="D93" s="74">
        <v>198</v>
      </c>
      <c r="E93" s="23" t="str">
        <f t="shared" si="4"/>
        <v>INCROCCI FRANCESCO</v>
      </c>
      <c r="F93" s="3"/>
      <c r="G93" s="3"/>
      <c r="H93" s="3"/>
      <c r="I93" s="3"/>
      <c r="J93" s="102" t="s">
        <v>246</v>
      </c>
      <c r="K93" s="102" t="s">
        <v>247</v>
      </c>
      <c r="L93" s="75" t="s">
        <v>14</v>
      </c>
      <c r="M93" s="74">
        <v>195</v>
      </c>
      <c r="N93" s="23" t="str">
        <f t="shared" si="3"/>
        <v>BERNOCCHI MAURIZIO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102" t="s">
        <v>99</v>
      </c>
      <c r="B94" s="102" t="s">
        <v>100</v>
      </c>
      <c r="C94" s="75" t="s">
        <v>14</v>
      </c>
      <c r="D94" s="74">
        <v>198</v>
      </c>
      <c r="E94" s="23" t="str">
        <f t="shared" si="4"/>
        <v>DOLFI MASSIMILIANO</v>
      </c>
      <c r="F94" s="3"/>
      <c r="G94" s="3"/>
      <c r="H94" s="3"/>
      <c r="I94" s="3"/>
      <c r="J94" s="102" t="s">
        <v>248</v>
      </c>
      <c r="K94" s="102" t="s">
        <v>249</v>
      </c>
      <c r="L94" s="75" t="s">
        <v>11</v>
      </c>
      <c r="M94" s="74">
        <v>195</v>
      </c>
      <c r="N94" s="23" t="str">
        <f t="shared" si="3"/>
        <v>DI NOIA SALVATORE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102" t="s">
        <v>61</v>
      </c>
      <c r="B95" s="102" t="s">
        <v>53</v>
      </c>
      <c r="C95" s="75" t="s">
        <v>11</v>
      </c>
      <c r="D95" s="74">
        <v>198</v>
      </c>
      <c r="E95" s="23" t="str">
        <f t="shared" si="4"/>
        <v>MOSCHINI MARCO</v>
      </c>
      <c r="F95" s="3"/>
      <c r="G95" s="3"/>
      <c r="H95" s="3"/>
      <c r="I95" s="3"/>
      <c r="J95" s="102" t="s">
        <v>239</v>
      </c>
      <c r="K95" s="102" t="s">
        <v>22</v>
      </c>
      <c r="L95" s="75" t="s">
        <v>34</v>
      </c>
      <c r="M95" s="74">
        <v>195</v>
      </c>
      <c r="N95" s="23" t="str">
        <f t="shared" si="3"/>
        <v>CECCONI ANDREA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102" t="s">
        <v>52</v>
      </c>
      <c r="B96" s="102" t="s">
        <v>55</v>
      </c>
      <c r="C96" s="75" t="s">
        <v>11</v>
      </c>
      <c r="D96" s="74">
        <v>198</v>
      </c>
      <c r="E96" s="23" t="str">
        <f t="shared" si="4"/>
        <v>L'ABBATE  GIANLUCA</v>
      </c>
      <c r="F96" s="3"/>
      <c r="G96" s="3"/>
      <c r="H96" s="3"/>
      <c r="I96" s="3"/>
      <c r="J96" s="102" t="s">
        <v>235</v>
      </c>
      <c r="K96" s="102" t="s">
        <v>240</v>
      </c>
      <c r="L96" s="75" t="s">
        <v>25</v>
      </c>
      <c r="M96" s="74">
        <v>195</v>
      </c>
      <c r="N96" s="23" t="str">
        <f t="shared" si="3"/>
        <v>AMORE GIACOMO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102" t="s">
        <v>68</v>
      </c>
      <c r="B97" s="102" t="s">
        <v>69</v>
      </c>
      <c r="C97" s="75" t="s">
        <v>14</v>
      </c>
      <c r="D97" s="74">
        <v>198</v>
      </c>
      <c r="E97" s="23" t="str">
        <f t="shared" si="4"/>
        <v>BARTOLI MATTEO</v>
      </c>
      <c r="F97" s="3"/>
      <c r="G97" s="3"/>
      <c r="H97" s="3"/>
      <c r="I97" s="3"/>
      <c r="J97" s="102" t="s">
        <v>368</v>
      </c>
      <c r="K97" s="102" t="s">
        <v>111</v>
      </c>
      <c r="L97" s="75" t="s">
        <v>80</v>
      </c>
      <c r="M97" s="74">
        <v>195</v>
      </c>
      <c r="N97" s="23" t="str">
        <f t="shared" si="3"/>
        <v>BIANCHINI FILIPPO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102" t="s">
        <v>81</v>
      </c>
      <c r="B98" s="102" t="s">
        <v>55</v>
      </c>
      <c r="C98" s="75" t="s">
        <v>14</v>
      </c>
      <c r="D98" s="74">
        <v>198</v>
      </c>
      <c r="E98" s="23" t="str">
        <f t="shared" si="4"/>
        <v>BINI GIANLUCA</v>
      </c>
      <c r="F98" s="3"/>
      <c r="G98" s="3"/>
      <c r="H98" s="3"/>
      <c r="I98" s="3"/>
      <c r="J98" s="102" t="s">
        <v>82</v>
      </c>
      <c r="K98" s="102" t="s">
        <v>5</v>
      </c>
      <c r="L98" s="75" t="s">
        <v>83</v>
      </c>
      <c r="M98" s="74">
        <v>195</v>
      </c>
      <c r="N98" s="23" t="str">
        <f t="shared" si="3"/>
        <v>VETTORI ALBERTO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102" t="s">
        <v>15</v>
      </c>
      <c r="B99" s="102" t="s">
        <v>10</v>
      </c>
      <c r="C99" s="75" t="s">
        <v>23</v>
      </c>
      <c r="D99" s="74">
        <v>197</v>
      </c>
      <c r="E99" s="23" t="str">
        <f t="shared" si="4"/>
        <v>SELMI FABIO</v>
      </c>
      <c r="F99" s="3"/>
      <c r="G99" s="3"/>
      <c r="H99" s="3"/>
      <c r="I99" s="3"/>
      <c r="J99" s="102" t="s">
        <v>359</v>
      </c>
      <c r="K99" s="102" t="s">
        <v>94</v>
      </c>
      <c r="L99" s="75" t="s">
        <v>63</v>
      </c>
      <c r="M99" s="74">
        <v>195</v>
      </c>
      <c r="N99" s="23" t="str">
        <f t="shared" si="3"/>
        <v>BATTINI ALESSANDRO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102" t="s">
        <v>64</v>
      </c>
      <c r="B100" s="102" t="s">
        <v>24</v>
      </c>
      <c r="C100" s="75" t="s">
        <v>14</v>
      </c>
      <c r="D100" s="74">
        <v>197</v>
      </c>
      <c r="E100" s="23" t="str">
        <f t="shared" si="4"/>
        <v>LA ROCCA ROBERTO</v>
      </c>
      <c r="F100" s="3"/>
      <c r="G100" s="3"/>
      <c r="H100" s="3"/>
      <c r="I100" s="3"/>
      <c r="J100" s="102" t="s">
        <v>108</v>
      </c>
      <c r="K100" s="102" t="s">
        <v>18</v>
      </c>
      <c r="L100" s="75" t="s">
        <v>16</v>
      </c>
      <c r="M100" s="74">
        <v>195</v>
      </c>
      <c r="N100" s="23" t="str">
        <f t="shared" si="3"/>
        <v>SANTONI VITTORIO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102" t="s">
        <v>103</v>
      </c>
      <c r="B101" s="102" t="s">
        <v>104</v>
      </c>
      <c r="C101" s="75" t="s">
        <v>14</v>
      </c>
      <c r="D101" s="74">
        <v>196</v>
      </c>
      <c r="E101" s="23" t="str">
        <f t="shared" si="4"/>
        <v>BORETTI  PAOLO</v>
      </c>
      <c r="F101" s="3"/>
      <c r="G101" s="3"/>
      <c r="H101" s="3"/>
      <c r="I101" s="3"/>
      <c r="J101" s="102" t="s">
        <v>378</v>
      </c>
      <c r="K101" s="102" t="s">
        <v>379</v>
      </c>
      <c r="L101" s="75" t="s">
        <v>80</v>
      </c>
      <c r="M101" s="74">
        <v>194</v>
      </c>
      <c r="N101" s="23" t="str">
        <f t="shared" si="3"/>
        <v xml:space="preserve">MENCUCCI MARCO 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>
      <c r="A102" s="102" t="s">
        <v>105</v>
      </c>
      <c r="B102" s="102" t="s">
        <v>106</v>
      </c>
      <c r="C102" s="75" t="s">
        <v>11</v>
      </c>
      <c r="D102" s="74">
        <v>195</v>
      </c>
      <c r="E102" s="23" t="str">
        <f t="shared" si="4"/>
        <v>GRAGNANI NICOLA</v>
      </c>
      <c r="F102" s="3"/>
      <c r="G102" s="3"/>
      <c r="H102" s="3"/>
      <c r="I102" s="3"/>
      <c r="J102" s="102" t="s">
        <v>367</v>
      </c>
      <c r="K102" s="102" t="s">
        <v>69</v>
      </c>
      <c r="L102" s="75" t="s">
        <v>11</v>
      </c>
      <c r="M102" s="74">
        <v>194</v>
      </c>
      <c r="N102" s="23" t="str">
        <f t="shared" si="3"/>
        <v>CAZZAROTTO MATTEO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>
      <c r="A103" s="102"/>
      <c r="B103" s="102"/>
      <c r="C103" s="75"/>
      <c r="D103" s="65"/>
      <c r="E103" s="23"/>
      <c r="F103" s="3"/>
      <c r="G103" s="3"/>
      <c r="H103" s="3"/>
      <c r="I103" s="3"/>
      <c r="J103" s="102" t="s">
        <v>380</v>
      </c>
      <c r="K103" s="102" t="s">
        <v>20</v>
      </c>
      <c r="L103" s="75" t="s">
        <v>14</v>
      </c>
      <c r="M103" s="74">
        <v>194</v>
      </c>
      <c r="N103" s="23" t="str">
        <f t="shared" si="3"/>
        <v>GORINI LEONARDO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189" t="s">
        <v>395</v>
      </c>
      <c r="B104" s="132"/>
      <c r="C104" s="132"/>
      <c r="D104" s="188"/>
      <c r="E104" s="16"/>
      <c r="F104" s="3"/>
      <c r="G104" s="3"/>
      <c r="H104" s="3"/>
      <c r="I104" s="3"/>
      <c r="J104" s="102" t="s">
        <v>113</v>
      </c>
      <c r="K104" s="102" t="s">
        <v>94</v>
      </c>
      <c r="L104" s="75" t="s">
        <v>16</v>
      </c>
      <c r="M104" s="74">
        <v>194</v>
      </c>
      <c r="N104" s="23" t="str">
        <f t="shared" si="3"/>
        <v>REGGIO ALESSANDRO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22" t="s">
        <v>0</v>
      </c>
      <c r="B105" s="22" t="s">
        <v>1</v>
      </c>
      <c r="C105" s="22" t="s">
        <v>2</v>
      </c>
      <c r="D105" s="22" t="s">
        <v>3</v>
      </c>
      <c r="E105" s="16"/>
      <c r="F105" s="3"/>
      <c r="G105" s="3"/>
      <c r="H105" s="3"/>
      <c r="I105" s="3"/>
      <c r="J105" s="102" t="s">
        <v>243</v>
      </c>
      <c r="K105" s="102" t="s">
        <v>57</v>
      </c>
      <c r="L105" s="75" t="s">
        <v>11</v>
      </c>
      <c r="M105" s="74">
        <v>194</v>
      </c>
      <c r="N105" s="23" t="str">
        <f t="shared" si="3"/>
        <v>TICCIATI RICCARDO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102" t="s">
        <v>90</v>
      </c>
      <c r="B106" s="102" t="s">
        <v>91</v>
      </c>
      <c r="C106" s="75" t="s">
        <v>14</v>
      </c>
      <c r="D106" s="74">
        <v>194</v>
      </c>
      <c r="E106" s="23" t="str">
        <f aca="true" t="shared" si="5" ref="E106:E134">CONCATENATE(A106," ",B106)</f>
        <v>PAOLI ELISA</v>
      </c>
      <c r="F106" s="3"/>
      <c r="G106" s="3"/>
      <c r="H106" s="3"/>
      <c r="I106" s="3"/>
      <c r="J106" s="102" t="s">
        <v>114</v>
      </c>
      <c r="K106" s="102" t="s">
        <v>115</v>
      </c>
      <c r="L106" s="75" t="s">
        <v>25</v>
      </c>
      <c r="M106" s="74">
        <v>194</v>
      </c>
      <c r="N106" s="23" t="str">
        <f t="shared" si="3"/>
        <v>MANTERI EDOARDO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102" t="s">
        <v>75</v>
      </c>
      <c r="B107" s="102" t="s">
        <v>76</v>
      </c>
      <c r="C107" s="75" t="s">
        <v>23</v>
      </c>
      <c r="D107" s="74">
        <v>191</v>
      </c>
      <c r="E107" s="23" t="str">
        <f t="shared" si="5"/>
        <v>CIULLO CHIARA</v>
      </c>
      <c r="F107" s="3"/>
      <c r="G107" s="3"/>
      <c r="H107" s="3"/>
      <c r="I107" s="3"/>
      <c r="J107" s="102" t="s">
        <v>381</v>
      </c>
      <c r="K107" s="102" t="s">
        <v>69</v>
      </c>
      <c r="L107" s="75" t="s">
        <v>377</v>
      </c>
      <c r="M107" s="74">
        <v>193</v>
      </c>
      <c r="N107" s="23" t="str">
        <f t="shared" si="3"/>
        <v>PISANI MATTEO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102" t="s">
        <v>32</v>
      </c>
      <c r="B108" s="102" t="s">
        <v>126</v>
      </c>
      <c r="C108" s="75" t="s">
        <v>25</v>
      </c>
      <c r="D108" s="74">
        <v>191</v>
      </c>
      <c r="E108" s="23" t="str">
        <f t="shared" si="5"/>
        <v>BUSONI PATRIZIA</v>
      </c>
      <c r="F108" s="3"/>
      <c r="G108" s="3"/>
      <c r="H108" s="3"/>
      <c r="I108" s="3"/>
      <c r="J108" s="102" t="s">
        <v>86</v>
      </c>
      <c r="K108" s="102" t="s">
        <v>87</v>
      </c>
      <c r="L108" s="75" t="s">
        <v>25</v>
      </c>
      <c r="M108" s="74">
        <v>193</v>
      </c>
      <c r="N108" s="23" t="str">
        <f t="shared" si="3"/>
        <v>QUARATESI MAURO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102" t="s">
        <v>135</v>
      </c>
      <c r="B109" s="102" t="s">
        <v>136</v>
      </c>
      <c r="C109" s="75" t="s">
        <v>11</v>
      </c>
      <c r="D109" s="74">
        <v>190</v>
      </c>
      <c r="E109" s="23" t="str">
        <f t="shared" si="5"/>
        <v>CARICO ANTONELLA</v>
      </c>
      <c r="F109" s="3"/>
      <c r="G109" s="3"/>
      <c r="H109" s="3"/>
      <c r="I109" s="3"/>
      <c r="J109" s="102" t="s">
        <v>254</v>
      </c>
      <c r="K109" s="102" t="s">
        <v>255</v>
      </c>
      <c r="L109" s="75" t="s">
        <v>34</v>
      </c>
      <c r="M109" s="74">
        <v>193</v>
      </c>
      <c r="N109" s="23" t="str">
        <f t="shared" si="3"/>
        <v>GERI EMANUELE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102" t="s">
        <v>382</v>
      </c>
      <c r="B110" s="102" t="s">
        <v>383</v>
      </c>
      <c r="C110" s="75" t="s">
        <v>34</v>
      </c>
      <c r="D110" s="74">
        <v>188</v>
      </c>
      <c r="E110" s="23" t="str">
        <f t="shared" si="5"/>
        <v>MARCHIONNESCHI ROSANNA</v>
      </c>
      <c r="F110" s="3"/>
      <c r="G110" s="3"/>
      <c r="H110" s="3"/>
      <c r="I110" s="3"/>
      <c r="J110" s="102" t="s">
        <v>360</v>
      </c>
      <c r="K110" s="102" t="s">
        <v>249</v>
      </c>
      <c r="L110" s="75" t="s">
        <v>6</v>
      </c>
      <c r="M110" s="74">
        <v>193</v>
      </c>
      <c r="N110" s="23" t="str">
        <f t="shared" si="3"/>
        <v>SCARRONE SALVATORE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102" t="s">
        <v>101</v>
      </c>
      <c r="B111" s="102" t="s">
        <v>102</v>
      </c>
      <c r="C111" s="75" t="s">
        <v>14</v>
      </c>
      <c r="D111" s="74">
        <v>188</v>
      </c>
      <c r="E111" s="23" t="str">
        <f>CONCATENATE(A110," ",B110)</f>
        <v>MARCHIONNESCHI ROSANNA</v>
      </c>
      <c r="F111" s="3"/>
      <c r="G111" s="3"/>
      <c r="H111" s="3"/>
      <c r="I111" s="3"/>
      <c r="J111" s="102" t="s">
        <v>118</v>
      </c>
      <c r="K111" s="102" t="s">
        <v>106</v>
      </c>
      <c r="L111" s="75" t="s">
        <v>11</v>
      </c>
      <c r="M111" s="74">
        <v>193</v>
      </c>
      <c r="N111" s="23" t="str">
        <f t="shared" si="3"/>
        <v>TOGNETTI NICOLA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102" t="s">
        <v>141</v>
      </c>
      <c r="B112" s="102" t="s">
        <v>142</v>
      </c>
      <c r="C112" s="75" t="s">
        <v>54</v>
      </c>
      <c r="D112" s="74">
        <v>188</v>
      </c>
      <c r="E112" s="23" t="str">
        <f>CONCATENATE(A111," ",B111)</f>
        <v>CANDIA PAOLA</v>
      </c>
      <c r="F112" s="3"/>
      <c r="G112" s="3"/>
      <c r="H112" s="3"/>
      <c r="I112" s="3"/>
      <c r="J112" s="102" t="s">
        <v>256</v>
      </c>
      <c r="K112" s="102" t="s">
        <v>257</v>
      </c>
      <c r="L112" s="75" t="s">
        <v>16</v>
      </c>
      <c r="M112" s="74">
        <v>193</v>
      </c>
      <c r="N112" s="23" t="str">
        <f t="shared" si="3"/>
        <v>RIBECAI DAVIDE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102" t="s">
        <v>137</v>
      </c>
      <c r="B113" s="102" t="s">
        <v>76</v>
      </c>
      <c r="C113" s="75" t="s">
        <v>23</v>
      </c>
      <c r="D113" s="74">
        <v>188</v>
      </c>
      <c r="E113" s="23" t="str">
        <f>CONCATENATE(A112," ",B112)</f>
        <v>BIBBIANI ALICE</v>
      </c>
      <c r="F113" s="3"/>
      <c r="G113" s="3"/>
      <c r="H113" s="3"/>
      <c r="I113" s="3"/>
      <c r="J113" s="102" t="s">
        <v>253</v>
      </c>
      <c r="K113" s="102" t="s">
        <v>33</v>
      </c>
      <c r="L113" s="75" t="s">
        <v>80</v>
      </c>
      <c r="M113" s="74">
        <v>193</v>
      </c>
      <c r="N113" s="23" t="str">
        <f t="shared" si="3"/>
        <v>CIARDI DUPRE' DANIELE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102" t="s">
        <v>370</v>
      </c>
      <c r="B114" s="102" t="s">
        <v>371</v>
      </c>
      <c r="C114" s="75" t="s">
        <v>80</v>
      </c>
      <c r="D114" s="74">
        <v>179</v>
      </c>
      <c r="E114" s="23" t="str">
        <f t="shared" si="5"/>
        <v>FUMAROLA DANIELA</v>
      </c>
      <c r="F114" s="3"/>
      <c r="G114" s="3"/>
      <c r="H114" s="3"/>
      <c r="I114" s="3"/>
      <c r="J114" s="102" t="s">
        <v>341</v>
      </c>
      <c r="K114" s="102" t="s">
        <v>115</v>
      </c>
      <c r="L114" s="75" t="s">
        <v>11</v>
      </c>
      <c r="M114" s="74">
        <v>192</v>
      </c>
      <c r="N114" s="23" t="str">
        <f t="shared" si="3"/>
        <v>BRAMBILLA EDOARDO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102" t="s">
        <v>376</v>
      </c>
      <c r="B115" s="102" t="s">
        <v>369</v>
      </c>
      <c r="C115" s="75" t="s">
        <v>406</v>
      </c>
      <c r="D115" s="74">
        <v>179</v>
      </c>
      <c r="E115" s="23" t="str">
        <f>CONCATENATE(A113," ",B113)</f>
        <v>DESIATO CHIARA</v>
      </c>
      <c r="F115" s="3"/>
      <c r="G115" s="3"/>
      <c r="H115" s="3"/>
      <c r="I115" s="3"/>
      <c r="J115" s="102" t="s">
        <v>131</v>
      </c>
      <c r="K115" s="102" t="s">
        <v>22</v>
      </c>
      <c r="L115" s="75" t="s">
        <v>16</v>
      </c>
      <c r="M115" s="74">
        <v>192</v>
      </c>
      <c r="N115" s="23" t="str">
        <f t="shared" si="3"/>
        <v>VANACORE ANDREA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102" t="s">
        <v>7</v>
      </c>
      <c r="B116" s="102" t="s">
        <v>134</v>
      </c>
      <c r="C116" s="75" t="s">
        <v>25</v>
      </c>
      <c r="D116" s="74">
        <v>177</v>
      </c>
      <c r="E116" s="23" t="str">
        <f t="shared" si="5"/>
        <v>CECCARINI  MANUELA</v>
      </c>
      <c r="F116" s="3"/>
      <c r="G116" s="3"/>
      <c r="H116" s="3"/>
      <c r="I116" s="3"/>
      <c r="J116" s="102" t="s">
        <v>244</v>
      </c>
      <c r="K116" s="102" t="s">
        <v>27</v>
      </c>
      <c r="L116" s="75" t="s">
        <v>107</v>
      </c>
      <c r="M116" s="74">
        <v>191</v>
      </c>
      <c r="N116" s="23" t="str">
        <f t="shared" si="3"/>
        <v>CASTELLACCI SIMONE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102" t="s">
        <v>259</v>
      </c>
      <c r="B117" s="102" t="s">
        <v>260</v>
      </c>
      <c r="C117" s="75" t="s">
        <v>23</v>
      </c>
      <c r="D117" s="74">
        <v>161</v>
      </c>
      <c r="E117" s="23" t="str">
        <f t="shared" si="5"/>
        <v>BARSOTTI FABIANA</v>
      </c>
      <c r="F117" s="3"/>
      <c r="G117" s="3"/>
      <c r="H117" s="3"/>
      <c r="I117" s="3"/>
      <c r="J117" s="102" t="s">
        <v>245</v>
      </c>
      <c r="K117" s="102" t="s">
        <v>230</v>
      </c>
      <c r="L117" s="75" t="s">
        <v>34</v>
      </c>
      <c r="M117" s="74">
        <v>191</v>
      </c>
      <c r="N117" s="23" t="str">
        <f t="shared" si="3"/>
        <v>OLIVELLI DARIO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102"/>
      <c r="B118" s="102"/>
      <c r="C118" s="75"/>
      <c r="D118" s="74"/>
      <c r="E118" s="23" t="str">
        <f t="shared" si="5"/>
        <v xml:space="preserve"> </v>
      </c>
      <c r="F118" s="3"/>
      <c r="G118" s="3"/>
      <c r="H118" s="3"/>
      <c r="I118" s="3"/>
      <c r="J118" s="102" t="s">
        <v>119</v>
      </c>
      <c r="K118" s="102" t="s">
        <v>120</v>
      </c>
      <c r="L118" s="75" t="s">
        <v>11</v>
      </c>
      <c r="M118" s="74">
        <v>190</v>
      </c>
      <c r="N118" s="23" t="str">
        <f t="shared" si="3"/>
        <v>MAGAGNINI FEDERICO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102"/>
      <c r="B119" s="102"/>
      <c r="C119" s="75"/>
      <c r="D119" s="74"/>
      <c r="E119" s="23" t="str">
        <f t="shared" si="5"/>
        <v xml:space="preserve"> </v>
      </c>
      <c r="F119" s="3"/>
      <c r="G119" s="3"/>
      <c r="H119" s="3"/>
      <c r="I119" s="3"/>
      <c r="J119" s="102" t="s">
        <v>139</v>
      </c>
      <c r="K119" s="102" t="s">
        <v>140</v>
      </c>
      <c r="L119" s="75" t="s">
        <v>6</v>
      </c>
      <c r="M119" s="74">
        <v>190</v>
      </c>
      <c r="N119" s="23" t="str">
        <f t="shared" si="3"/>
        <v>PRESTA PIERDOMENICO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102"/>
      <c r="B120" s="102"/>
      <c r="C120" s="75"/>
      <c r="D120" s="74"/>
      <c r="E120" s="23" t="str">
        <f t="shared" si="5"/>
        <v xml:space="preserve"> </v>
      </c>
      <c r="F120" s="3"/>
      <c r="G120" s="3"/>
      <c r="H120" s="3"/>
      <c r="I120" s="3"/>
      <c r="J120" s="102" t="s">
        <v>133</v>
      </c>
      <c r="K120" s="102" t="s">
        <v>27</v>
      </c>
      <c r="L120" s="75" t="s">
        <v>11</v>
      </c>
      <c r="M120" s="74">
        <v>189</v>
      </c>
      <c r="N120" s="23" t="str">
        <f t="shared" si="3"/>
        <v>CAVALLINI SIMONE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102"/>
      <c r="B121" s="102"/>
      <c r="C121" s="75"/>
      <c r="D121" s="74"/>
      <c r="E121" s="23" t="str">
        <f t="shared" si="5"/>
        <v xml:space="preserve"> </v>
      </c>
      <c r="F121" s="3"/>
      <c r="G121" s="3"/>
      <c r="H121" s="3"/>
      <c r="I121" s="3"/>
      <c r="J121" s="102" t="s">
        <v>125</v>
      </c>
      <c r="K121" s="102" t="s">
        <v>53</v>
      </c>
      <c r="L121" s="75" t="s">
        <v>6</v>
      </c>
      <c r="M121" s="74">
        <v>189</v>
      </c>
      <c r="N121" s="23" t="str">
        <f t="shared" si="3"/>
        <v>MECCARIELLO MARCO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102"/>
      <c r="B122" s="102"/>
      <c r="C122" s="75"/>
      <c r="D122" s="74"/>
      <c r="E122" s="23" t="str">
        <f t="shared" si="5"/>
        <v xml:space="preserve"> </v>
      </c>
      <c r="F122" s="3"/>
      <c r="G122" s="3"/>
      <c r="H122" s="3"/>
      <c r="I122" s="3"/>
      <c r="J122" s="102" t="s">
        <v>393</v>
      </c>
      <c r="K122" s="63" t="s">
        <v>117</v>
      </c>
      <c r="L122" s="75" t="s">
        <v>34</v>
      </c>
      <c r="M122" s="74">
        <v>188</v>
      </c>
      <c r="N122" s="23" t="str">
        <f t="shared" si="3"/>
        <v>MELILLO ANTONIO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102"/>
      <c r="B123" s="102"/>
      <c r="D123" s="74"/>
      <c r="E123" s="23" t="str">
        <f t="shared" si="5"/>
        <v xml:space="preserve"> </v>
      </c>
      <c r="F123" s="3"/>
      <c r="G123" s="3"/>
      <c r="H123" s="3"/>
      <c r="I123" s="3"/>
      <c r="J123" s="102" t="s">
        <v>355</v>
      </c>
      <c r="K123" s="102" t="s">
        <v>356</v>
      </c>
      <c r="L123" s="75" t="s">
        <v>80</v>
      </c>
      <c r="M123" s="74">
        <v>188</v>
      </c>
      <c r="N123" s="23" t="str">
        <f t="shared" si="3"/>
        <v>FABBRI FRANCO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102"/>
      <c r="B124" s="102"/>
      <c r="C124" s="75"/>
      <c r="D124" s="74"/>
      <c r="E124" s="23" t="str">
        <f t="shared" si="5"/>
        <v xml:space="preserve"> </v>
      </c>
      <c r="F124" s="3"/>
      <c r="G124" s="3"/>
      <c r="H124" s="3"/>
      <c r="I124" s="3"/>
      <c r="J124" s="102" t="s">
        <v>387</v>
      </c>
      <c r="K124" s="102" t="s">
        <v>358</v>
      </c>
      <c r="L124" s="75" t="s">
        <v>386</v>
      </c>
      <c r="M124" s="74">
        <v>187</v>
      </c>
      <c r="N124" s="23" t="str">
        <f t="shared" si="3"/>
        <v>NANNIPIERI LORENZO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102"/>
      <c r="B125" s="102"/>
      <c r="C125" s="75"/>
      <c r="D125" s="74"/>
      <c r="E125" s="23" t="str">
        <f t="shared" si="5"/>
        <v xml:space="preserve"> </v>
      </c>
      <c r="F125" s="3"/>
      <c r="G125" s="3"/>
      <c r="H125" s="3"/>
      <c r="I125" s="3"/>
      <c r="J125" s="102" t="s">
        <v>252</v>
      </c>
      <c r="K125" s="102" t="s">
        <v>71</v>
      </c>
      <c r="L125" s="75" t="s">
        <v>34</v>
      </c>
      <c r="M125" s="74">
        <v>187</v>
      </c>
      <c r="N125" s="23" t="str">
        <f t="shared" si="3"/>
        <v>PANI MASSIMO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102"/>
      <c r="B126" s="102"/>
      <c r="C126" s="75"/>
      <c r="D126" s="74"/>
      <c r="E126" s="23" t="str">
        <f t="shared" si="5"/>
        <v xml:space="preserve"> </v>
      </c>
      <c r="F126" s="3"/>
      <c r="G126" s="3"/>
      <c r="H126" s="3"/>
      <c r="I126" s="3"/>
      <c r="J126" s="102" t="s">
        <v>93</v>
      </c>
      <c r="K126" s="102" t="s">
        <v>8</v>
      </c>
      <c r="L126" s="75" t="s">
        <v>25</v>
      </c>
      <c r="M126" s="74">
        <v>187</v>
      </c>
      <c r="N126" s="23" t="str">
        <f t="shared" si="3"/>
        <v>BAGNOLI LUCA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102"/>
      <c r="B127" s="102"/>
      <c r="C127" s="75"/>
      <c r="D127" s="74"/>
      <c r="E127" s="23" t="str">
        <f t="shared" si="5"/>
        <v xml:space="preserve"> </v>
      </c>
      <c r="F127" s="3"/>
      <c r="G127" s="3"/>
      <c r="H127" s="3"/>
      <c r="I127" s="3"/>
      <c r="J127" s="102" t="s">
        <v>121</v>
      </c>
      <c r="K127" s="102" t="s">
        <v>122</v>
      </c>
      <c r="L127" s="62" t="s">
        <v>6</v>
      </c>
      <c r="M127" s="74">
        <v>187</v>
      </c>
      <c r="N127" s="23" t="str">
        <f t="shared" si="3"/>
        <v>CALDINI GUIDO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102"/>
      <c r="B128" s="102"/>
      <c r="C128" s="75"/>
      <c r="D128" s="74"/>
      <c r="E128" s="23" t="str">
        <f t="shared" si="5"/>
        <v xml:space="preserve"> </v>
      </c>
      <c r="F128" s="3"/>
      <c r="G128" s="3"/>
      <c r="H128" s="3"/>
      <c r="I128" s="3"/>
      <c r="J128" s="102" t="s">
        <v>250</v>
      </c>
      <c r="K128" s="102" t="s">
        <v>251</v>
      </c>
      <c r="L128" s="75" t="s">
        <v>80</v>
      </c>
      <c r="M128" s="74">
        <v>186</v>
      </c>
      <c r="N128" s="23" t="str">
        <f t="shared" si="3"/>
        <v>FEDI ALIOSCIA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102"/>
      <c r="B129" s="102"/>
      <c r="C129" s="75"/>
      <c r="D129" s="74"/>
      <c r="E129" s="23" t="str">
        <f t="shared" si="5"/>
        <v xml:space="preserve"> </v>
      </c>
      <c r="F129" s="3"/>
      <c r="G129" s="3"/>
      <c r="H129" s="3"/>
      <c r="I129" s="3"/>
      <c r="J129" s="102" t="s">
        <v>342</v>
      </c>
      <c r="K129" s="102" t="s">
        <v>247</v>
      </c>
      <c r="L129" s="75" t="s">
        <v>80</v>
      </c>
      <c r="M129" s="74">
        <v>185</v>
      </c>
      <c r="N129" s="23" t="str">
        <f t="shared" si="3"/>
        <v>BELGUORI MAURIZIO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102"/>
      <c r="B130" s="102"/>
      <c r="C130" s="75"/>
      <c r="D130" s="74"/>
      <c r="E130" s="23" t="str">
        <f t="shared" si="5"/>
        <v xml:space="preserve"> </v>
      </c>
      <c r="F130" s="3"/>
      <c r="G130" s="3"/>
      <c r="H130" s="3"/>
      <c r="I130" s="3"/>
      <c r="J130" s="102" t="s">
        <v>335</v>
      </c>
      <c r="K130" s="102" t="s">
        <v>53</v>
      </c>
      <c r="L130" s="75" t="s">
        <v>83</v>
      </c>
      <c r="M130" s="74">
        <v>184</v>
      </c>
      <c r="N130" s="23" t="str">
        <f t="shared" si="3"/>
        <v>GALIGANI MARCO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102"/>
      <c r="B131" s="102"/>
      <c r="C131" s="75"/>
      <c r="D131" s="74"/>
      <c r="E131" s="23" t="str">
        <f t="shared" si="5"/>
        <v xml:space="preserve"> </v>
      </c>
      <c r="F131" s="3"/>
      <c r="G131" s="3"/>
      <c r="H131" s="3"/>
      <c r="I131" s="3"/>
      <c r="J131" s="102" t="s">
        <v>375</v>
      </c>
      <c r="K131" s="102" t="s">
        <v>94</v>
      </c>
      <c r="L131" s="75" t="s">
        <v>80</v>
      </c>
      <c r="M131" s="74">
        <v>181</v>
      </c>
      <c r="N131" s="23" t="str">
        <f t="shared" si="3"/>
        <v>GIUSTI ALESSANDRO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102"/>
      <c r="B132" s="102"/>
      <c r="C132" s="75"/>
      <c r="D132" s="74"/>
      <c r="E132" s="23" t="str">
        <f t="shared" si="5"/>
        <v xml:space="preserve"> </v>
      </c>
      <c r="F132" s="3"/>
      <c r="G132" s="3"/>
      <c r="H132" s="3"/>
      <c r="I132" s="3"/>
      <c r="J132" s="102" t="s">
        <v>258</v>
      </c>
      <c r="K132" s="102" t="s">
        <v>240</v>
      </c>
      <c r="L132" s="75" t="s">
        <v>80</v>
      </c>
      <c r="M132" s="74">
        <v>172</v>
      </c>
      <c r="N132" s="23" t="str">
        <f aca="true" t="shared" si="6" ref="N132:N182">CONCATENATE(J132," ",K132)</f>
        <v>GIOVANNESCHI GIACOMO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102"/>
      <c r="B133" s="102"/>
      <c r="C133" s="75"/>
      <c r="D133" s="74"/>
      <c r="E133" s="23" t="str">
        <f t="shared" si="5"/>
        <v xml:space="preserve"> </v>
      </c>
      <c r="F133" s="3"/>
      <c r="G133" s="3"/>
      <c r="H133" s="3"/>
      <c r="I133" s="3"/>
      <c r="J133" s="102"/>
      <c r="K133" s="102"/>
      <c r="L133" s="75"/>
      <c r="M133" s="74"/>
      <c r="N133" s="23" t="str">
        <f t="shared" si="6"/>
        <v xml:space="preserve"> 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102"/>
      <c r="B134" s="102"/>
      <c r="C134" s="75"/>
      <c r="D134" s="74"/>
      <c r="E134" s="23" t="str">
        <f t="shared" si="5"/>
        <v xml:space="preserve"> </v>
      </c>
      <c r="F134" s="3"/>
      <c r="G134" s="3"/>
      <c r="H134" s="3"/>
      <c r="I134" s="3"/>
      <c r="J134" s="102"/>
      <c r="K134" s="102"/>
      <c r="L134" s="75"/>
      <c r="M134" s="74"/>
      <c r="N134" s="23" t="str">
        <f t="shared" si="6"/>
        <v xml:space="preserve"> 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102"/>
      <c r="B135" s="102"/>
      <c r="C135" s="75"/>
      <c r="D135" s="89"/>
      <c r="E135" s="23"/>
      <c r="F135" s="3"/>
      <c r="G135" s="3"/>
      <c r="H135" s="3"/>
      <c r="I135" s="3"/>
      <c r="J135" s="102"/>
      <c r="K135" s="102"/>
      <c r="L135" s="75"/>
      <c r="M135" s="74"/>
      <c r="N135" s="23" t="str">
        <f t="shared" si="6"/>
        <v xml:space="preserve"> 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61.5" customHeight="1">
      <c r="A136" s="102"/>
      <c r="B136" s="102"/>
      <c r="C136" s="75"/>
      <c r="D136" s="65"/>
      <c r="E136" s="23"/>
      <c r="F136" s="3"/>
      <c r="G136" s="3"/>
      <c r="H136" s="3"/>
      <c r="I136" s="3"/>
      <c r="J136" s="102"/>
      <c r="K136" s="63"/>
      <c r="L136" s="75"/>
      <c r="M136" s="74"/>
      <c r="N136" s="23" t="str">
        <f t="shared" si="6"/>
        <v xml:space="preserve"> 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0.75" customHeight="1">
      <c r="A137" s="16"/>
      <c r="B137" s="16"/>
      <c r="C137" s="16"/>
      <c r="D137" s="16"/>
      <c r="E137" s="16"/>
      <c r="F137" s="3"/>
      <c r="G137" s="3"/>
      <c r="H137" s="3"/>
      <c r="I137" s="3"/>
      <c r="J137" s="102"/>
      <c r="K137" s="102"/>
      <c r="L137" s="75"/>
      <c r="M137" s="74"/>
      <c r="N137" s="23" t="str">
        <f t="shared" si="6"/>
        <v xml:space="preserve"> 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6:26" ht="16.5" customHeight="1">
      <c r="F138" s="3"/>
      <c r="G138" s="3"/>
      <c r="H138" s="3"/>
      <c r="I138" s="3"/>
      <c r="J138" s="102"/>
      <c r="K138" s="102"/>
      <c r="L138" s="75"/>
      <c r="M138" s="74"/>
      <c r="N138" s="23" t="str">
        <f t="shared" si="6"/>
        <v xml:space="preserve"> 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6:26" ht="16.5" customHeight="1">
      <c r="F139" s="3"/>
      <c r="G139" s="3"/>
      <c r="H139" s="3"/>
      <c r="I139" s="3"/>
      <c r="J139" s="102"/>
      <c r="K139" s="63"/>
      <c r="L139" s="75"/>
      <c r="M139" s="74"/>
      <c r="N139" s="23" t="str">
        <f t="shared" si="6"/>
        <v xml:space="preserve"> 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6:26" ht="16.5" customHeight="1">
      <c r="F140" s="3"/>
      <c r="G140" s="3"/>
      <c r="H140" s="3"/>
      <c r="I140" s="3"/>
      <c r="J140" s="102"/>
      <c r="K140" s="102"/>
      <c r="L140" s="75"/>
      <c r="M140" s="74"/>
      <c r="N140" s="23" t="str">
        <f t="shared" si="6"/>
        <v xml:space="preserve"> 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6:26" ht="16.5" customHeight="1">
      <c r="F141" s="3"/>
      <c r="G141" s="3"/>
      <c r="H141" s="3"/>
      <c r="I141" s="3"/>
      <c r="J141" s="102"/>
      <c r="K141" s="102"/>
      <c r="L141" s="75"/>
      <c r="M141" s="74"/>
      <c r="N141" s="23" t="str">
        <f t="shared" si="6"/>
        <v xml:space="preserve"> 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6:26" ht="16.5" customHeight="1">
      <c r="F142" s="3"/>
      <c r="G142" s="3"/>
      <c r="H142" s="3"/>
      <c r="I142" s="3"/>
      <c r="J142" s="102"/>
      <c r="K142" s="102"/>
      <c r="L142" s="75"/>
      <c r="M142" s="74"/>
      <c r="N142" s="23" t="str">
        <f t="shared" si="6"/>
        <v xml:space="preserve"> 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6:26" ht="16.5" customHeight="1">
      <c r="F143" s="3"/>
      <c r="G143" s="3"/>
      <c r="H143" s="3"/>
      <c r="I143" s="3"/>
      <c r="J143" s="102"/>
      <c r="K143" s="102"/>
      <c r="L143" s="75"/>
      <c r="M143" s="74"/>
      <c r="N143" s="23" t="str">
        <f t="shared" si="6"/>
        <v xml:space="preserve"> 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6:26" ht="16.5" customHeight="1">
      <c r="F144" s="3"/>
      <c r="G144" s="3"/>
      <c r="H144" s="3"/>
      <c r="I144" s="3"/>
      <c r="J144" s="102"/>
      <c r="K144" s="102"/>
      <c r="L144" s="62"/>
      <c r="M144" s="74"/>
      <c r="N144" s="23" t="str">
        <f t="shared" si="6"/>
        <v xml:space="preserve"> 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ht="16.5" customHeight="1">
      <c r="F145" s="3"/>
      <c r="G145" s="3"/>
      <c r="H145" s="3"/>
      <c r="I145" s="3"/>
      <c r="J145" s="102"/>
      <c r="K145" s="102"/>
      <c r="L145" s="75"/>
      <c r="M145" s="74"/>
      <c r="N145" s="23" t="str">
        <f t="shared" si="6"/>
        <v xml:space="preserve"> 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ht="16.5" customHeight="1">
      <c r="F146" s="3"/>
      <c r="G146" s="3"/>
      <c r="H146" s="3"/>
      <c r="I146" s="3"/>
      <c r="J146" s="102"/>
      <c r="K146" s="102"/>
      <c r="L146" s="75"/>
      <c r="M146" s="74"/>
      <c r="N146" s="23" t="str">
        <f t="shared" si="6"/>
        <v xml:space="preserve"> 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ht="16.5" customHeight="1">
      <c r="F147" s="3"/>
      <c r="G147" s="3"/>
      <c r="H147" s="3"/>
      <c r="I147" s="3"/>
      <c r="J147" s="102"/>
      <c r="K147" s="102"/>
      <c r="L147" s="75"/>
      <c r="M147" s="74"/>
      <c r="N147" s="23" t="str">
        <f t="shared" si="6"/>
        <v xml:space="preserve"> 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ht="16.5" customHeight="1">
      <c r="F148" s="3"/>
      <c r="G148" s="3"/>
      <c r="H148" s="3"/>
      <c r="I148" s="3"/>
      <c r="J148" s="102"/>
      <c r="K148" s="102"/>
      <c r="L148" s="75"/>
      <c r="M148" s="80"/>
      <c r="N148" s="23" t="str">
        <f t="shared" si="6"/>
        <v xml:space="preserve"> 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ht="16.5" customHeight="1">
      <c r="F149" s="3"/>
      <c r="G149" s="3"/>
      <c r="H149" s="3"/>
      <c r="I149" s="3"/>
      <c r="J149" s="102"/>
      <c r="K149" s="102"/>
      <c r="L149" s="75"/>
      <c r="M149" s="80"/>
      <c r="N149" s="23" t="str">
        <f t="shared" si="6"/>
        <v xml:space="preserve"> 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ht="16.5" customHeight="1">
      <c r="F150" s="3"/>
      <c r="G150" s="3"/>
      <c r="H150" s="3"/>
      <c r="I150" s="3"/>
      <c r="J150" s="102"/>
      <c r="K150" s="102"/>
      <c r="L150" s="75"/>
      <c r="M150" s="80"/>
      <c r="N150" s="23" t="str">
        <f t="shared" si="6"/>
        <v xml:space="preserve"> 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ht="16.5" customHeight="1">
      <c r="F151" s="3"/>
      <c r="G151" s="3"/>
      <c r="H151" s="3"/>
      <c r="I151" s="3"/>
      <c r="J151" s="102"/>
      <c r="K151" s="102"/>
      <c r="L151" s="75"/>
      <c r="M151" s="80"/>
      <c r="N151" s="23" t="str">
        <f t="shared" si="6"/>
        <v xml:space="preserve"> 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ht="16.5" customHeight="1">
      <c r="F152" s="3"/>
      <c r="G152" s="3"/>
      <c r="H152" s="3"/>
      <c r="I152" s="3"/>
      <c r="J152" s="102"/>
      <c r="K152" s="102"/>
      <c r="L152" s="75"/>
      <c r="M152" s="80"/>
      <c r="N152" s="23" t="str">
        <f t="shared" si="6"/>
        <v xml:space="preserve"> 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ht="16.5" customHeight="1">
      <c r="F153" s="3"/>
      <c r="G153" s="3"/>
      <c r="H153" s="3"/>
      <c r="I153" s="3"/>
      <c r="J153" s="102"/>
      <c r="K153" s="102"/>
      <c r="L153" s="75"/>
      <c r="M153" s="80"/>
      <c r="N153" s="23" t="str">
        <f t="shared" si="6"/>
        <v xml:space="preserve"> 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ht="16.5" customHeight="1">
      <c r="F154" s="3"/>
      <c r="G154" s="3"/>
      <c r="H154" s="3"/>
      <c r="I154" s="3"/>
      <c r="J154" s="102"/>
      <c r="K154" s="102"/>
      <c r="L154" s="75"/>
      <c r="M154" s="80"/>
      <c r="N154" s="23" t="str">
        <f t="shared" si="6"/>
        <v xml:space="preserve"> 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ht="16.5" customHeight="1">
      <c r="F155" s="3"/>
      <c r="G155" s="3"/>
      <c r="H155" s="3"/>
      <c r="I155" s="3"/>
      <c r="J155" s="102"/>
      <c r="K155" s="102"/>
      <c r="L155" s="75"/>
      <c r="M155" s="80"/>
      <c r="N155" s="23" t="str">
        <f t="shared" si="6"/>
        <v xml:space="preserve"> 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ht="16.5" customHeight="1">
      <c r="F156" s="3"/>
      <c r="G156" s="3"/>
      <c r="H156" s="3"/>
      <c r="I156" s="3"/>
      <c r="J156" s="102"/>
      <c r="K156" s="102"/>
      <c r="L156" s="75"/>
      <c r="M156" s="80"/>
      <c r="N156" s="23" t="str">
        <f t="shared" si="6"/>
        <v xml:space="preserve"> 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ht="16.5" customHeight="1">
      <c r="F157" s="3"/>
      <c r="G157" s="3"/>
      <c r="H157" s="3"/>
      <c r="I157" s="3"/>
      <c r="J157" s="102"/>
      <c r="K157" s="102"/>
      <c r="L157" s="75"/>
      <c r="M157" s="80"/>
      <c r="N157" s="23" t="str">
        <f t="shared" si="6"/>
        <v xml:space="preserve"> 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ht="16.5" customHeight="1">
      <c r="F158" s="3"/>
      <c r="G158" s="3"/>
      <c r="H158" s="3"/>
      <c r="I158" s="3"/>
      <c r="J158" s="102"/>
      <c r="K158" s="102"/>
      <c r="L158" s="75"/>
      <c r="M158" s="80"/>
      <c r="N158" s="23" t="str">
        <f t="shared" si="6"/>
        <v xml:space="preserve"> 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ht="16.5" customHeight="1">
      <c r="F159" s="3"/>
      <c r="G159" s="3"/>
      <c r="H159" s="3"/>
      <c r="I159" s="3"/>
      <c r="J159" s="102"/>
      <c r="K159" s="102"/>
      <c r="L159" s="75"/>
      <c r="M159" s="80"/>
      <c r="N159" s="23" t="str">
        <f t="shared" si="6"/>
        <v xml:space="preserve"> 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ht="16.5" customHeight="1">
      <c r="F160" s="3"/>
      <c r="G160" s="3"/>
      <c r="H160" s="3"/>
      <c r="I160" s="3"/>
      <c r="J160" s="102"/>
      <c r="K160" s="102"/>
      <c r="L160" s="75"/>
      <c r="M160" s="80"/>
      <c r="N160" s="23" t="str">
        <f t="shared" si="6"/>
        <v xml:space="preserve"> 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ht="16.5" customHeight="1">
      <c r="F161" s="3"/>
      <c r="G161" s="3"/>
      <c r="H161" s="3"/>
      <c r="I161" s="3"/>
      <c r="J161" s="102"/>
      <c r="K161" s="102"/>
      <c r="L161" s="75"/>
      <c r="M161" s="80"/>
      <c r="N161" s="23" t="str">
        <f t="shared" si="6"/>
        <v xml:space="preserve"> 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ht="16.5" customHeight="1">
      <c r="F162" s="3"/>
      <c r="G162" s="3"/>
      <c r="H162" s="3"/>
      <c r="I162" s="3"/>
      <c r="J162" s="102"/>
      <c r="K162" s="102"/>
      <c r="L162" s="75"/>
      <c r="M162" s="80"/>
      <c r="N162" s="23" t="str">
        <f t="shared" si="6"/>
        <v xml:space="preserve"> 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ht="16.5" customHeight="1">
      <c r="F163" s="3"/>
      <c r="G163" s="3"/>
      <c r="H163" s="3"/>
      <c r="I163" s="3"/>
      <c r="J163" s="102"/>
      <c r="K163" s="102"/>
      <c r="L163" s="75"/>
      <c r="M163" s="80"/>
      <c r="N163" s="23" t="str">
        <f t="shared" si="6"/>
        <v xml:space="preserve"> 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ht="16.5" customHeight="1">
      <c r="F164" s="3"/>
      <c r="G164" s="3"/>
      <c r="H164" s="3"/>
      <c r="I164" s="3"/>
      <c r="J164" s="102"/>
      <c r="K164" s="102"/>
      <c r="L164" s="75"/>
      <c r="M164" s="80"/>
      <c r="N164" s="23" t="str">
        <f t="shared" si="6"/>
        <v xml:space="preserve"> 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ht="15.75" customHeight="1">
      <c r="F165" s="3"/>
      <c r="G165" s="3"/>
      <c r="H165" s="3"/>
      <c r="I165" s="3"/>
      <c r="J165" s="102"/>
      <c r="K165" s="102"/>
      <c r="L165" s="75"/>
      <c r="M165" s="80"/>
      <c r="N165" s="23" t="str">
        <f t="shared" si="6"/>
        <v xml:space="preserve"> 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ht="15.75" customHeight="1">
      <c r="F166" s="3"/>
      <c r="G166" s="3"/>
      <c r="H166" s="3"/>
      <c r="I166" s="3"/>
      <c r="J166" s="102"/>
      <c r="K166" s="102"/>
      <c r="L166" s="75"/>
      <c r="M166" s="80"/>
      <c r="N166" s="23" t="str">
        <f t="shared" si="6"/>
        <v xml:space="preserve"> 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.75" customHeight="1">
      <c r="F167" s="3"/>
      <c r="G167" s="3"/>
      <c r="H167" s="3"/>
      <c r="I167" s="3"/>
      <c r="J167" s="102"/>
      <c r="K167" s="102"/>
      <c r="L167" s="75"/>
      <c r="M167" s="80"/>
      <c r="N167" s="23" t="str">
        <f t="shared" si="6"/>
        <v xml:space="preserve"> 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.75" customHeight="1">
      <c r="F168" s="3"/>
      <c r="G168" s="3"/>
      <c r="H168" s="3"/>
      <c r="I168" s="3"/>
      <c r="J168" s="102"/>
      <c r="K168" s="102"/>
      <c r="L168" s="62"/>
      <c r="M168" s="80"/>
      <c r="N168" s="23" t="str">
        <f t="shared" si="6"/>
        <v xml:space="preserve"> 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.75" customHeight="1">
      <c r="F169" s="3"/>
      <c r="G169" s="3"/>
      <c r="H169" s="3"/>
      <c r="I169" s="3"/>
      <c r="J169" s="102"/>
      <c r="K169" s="102"/>
      <c r="L169" s="75"/>
      <c r="M169" s="80"/>
      <c r="N169" s="23" t="str">
        <f t="shared" si="6"/>
        <v xml:space="preserve"> 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.75" customHeight="1">
      <c r="F170" s="3"/>
      <c r="G170" s="3"/>
      <c r="H170" s="3"/>
      <c r="I170" s="3"/>
      <c r="J170" s="102"/>
      <c r="K170" s="102"/>
      <c r="L170" s="3"/>
      <c r="M170" s="80"/>
      <c r="N170" s="23" t="str">
        <f t="shared" si="6"/>
        <v xml:space="preserve"> 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.75" customHeight="1">
      <c r="F171" s="3"/>
      <c r="G171" s="3"/>
      <c r="H171" s="3"/>
      <c r="I171" s="3"/>
      <c r="J171" s="102"/>
      <c r="K171" s="102"/>
      <c r="L171" s="3"/>
      <c r="M171" s="80"/>
      <c r="N171" s="23" t="str">
        <f t="shared" si="6"/>
        <v xml:space="preserve"> 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.75" customHeight="1">
      <c r="F172" s="3"/>
      <c r="G172" s="3"/>
      <c r="H172" s="3"/>
      <c r="I172" s="3"/>
      <c r="J172" s="102"/>
      <c r="K172" s="102"/>
      <c r="L172" s="3"/>
      <c r="M172" s="80"/>
      <c r="N172" s="23" t="str">
        <f t="shared" si="6"/>
        <v xml:space="preserve"> 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.75" customHeight="1">
      <c r="F173" s="3"/>
      <c r="G173" s="3"/>
      <c r="H173" s="3"/>
      <c r="I173" s="3"/>
      <c r="J173" s="102"/>
      <c r="K173" s="102"/>
      <c r="L173" s="3"/>
      <c r="M173" s="80"/>
      <c r="N173" s="23" t="str">
        <f t="shared" si="6"/>
        <v xml:space="preserve"> 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.75" customHeight="1">
      <c r="F174" s="3"/>
      <c r="G174" s="3"/>
      <c r="H174" s="3"/>
      <c r="I174" s="3"/>
      <c r="J174" s="102"/>
      <c r="K174" s="102"/>
      <c r="L174" s="3"/>
      <c r="M174" s="80"/>
      <c r="N174" s="23" t="str">
        <f t="shared" si="6"/>
        <v xml:space="preserve"> 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.75" customHeight="1">
      <c r="F175" s="3"/>
      <c r="G175" s="3"/>
      <c r="H175" s="3"/>
      <c r="I175" s="3"/>
      <c r="J175" s="102"/>
      <c r="K175" s="102"/>
      <c r="L175" s="3"/>
      <c r="M175" s="80"/>
      <c r="N175" s="23" t="str">
        <f t="shared" si="6"/>
        <v xml:space="preserve"> 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.75" customHeight="1">
      <c r="F176" s="3"/>
      <c r="G176" s="3"/>
      <c r="H176" s="3"/>
      <c r="I176" s="3"/>
      <c r="J176" s="102"/>
      <c r="K176" s="102"/>
      <c r="L176" s="3"/>
      <c r="M176" s="80"/>
      <c r="N176" s="23" t="str">
        <f t="shared" si="6"/>
        <v xml:space="preserve"> 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.75" customHeight="1">
      <c r="F177" s="3"/>
      <c r="G177" s="3"/>
      <c r="H177" s="3"/>
      <c r="I177" s="3"/>
      <c r="J177" s="102"/>
      <c r="K177" s="102"/>
      <c r="L177" s="3"/>
      <c r="M177" s="80"/>
      <c r="N177" s="23" t="str">
        <f t="shared" si="6"/>
        <v xml:space="preserve"> 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.75" customHeight="1">
      <c r="F178" s="3"/>
      <c r="G178" s="3"/>
      <c r="H178" s="3"/>
      <c r="I178" s="3"/>
      <c r="J178" s="102"/>
      <c r="K178" s="102"/>
      <c r="L178" s="3"/>
      <c r="M178" s="80"/>
      <c r="N178" s="23" t="str">
        <f t="shared" si="6"/>
        <v xml:space="preserve"> 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.75" customHeight="1">
      <c r="F179" s="3"/>
      <c r="G179" s="3"/>
      <c r="H179" s="3"/>
      <c r="I179" s="3"/>
      <c r="J179" s="102"/>
      <c r="K179" s="102"/>
      <c r="L179" s="3"/>
      <c r="M179" s="80"/>
      <c r="N179" s="23" t="str">
        <f t="shared" si="6"/>
        <v xml:space="preserve"> 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.75" customHeight="1">
      <c r="F180" s="3"/>
      <c r="G180" s="3"/>
      <c r="H180" s="3"/>
      <c r="I180" s="3"/>
      <c r="J180" s="102"/>
      <c r="K180" s="102"/>
      <c r="L180" s="3"/>
      <c r="M180" s="80"/>
      <c r="N180" s="23" t="str">
        <f t="shared" si="6"/>
        <v xml:space="preserve"> 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.75" customHeight="1">
      <c r="F181" s="3"/>
      <c r="G181" s="3"/>
      <c r="H181" s="3"/>
      <c r="I181" s="3"/>
      <c r="J181" s="102"/>
      <c r="K181" s="102"/>
      <c r="L181" s="3"/>
      <c r="M181" s="80"/>
      <c r="N181" s="23" t="str">
        <f t="shared" si="6"/>
        <v xml:space="preserve"> 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.75" customHeight="1">
      <c r="F182" s="3"/>
      <c r="G182" s="3"/>
      <c r="H182" s="3"/>
      <c r="I182" s="3"/>
      <c r="J182" s="102"/>
      <c r="K182" s="102"/>
      <c r="L182" s="3"/>
      <c r="M182" s="80"/>
      <c r="N182" s="23" t="str">
        <f t="shared" si="6"/>
        <v xml:space="preserve"> 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.75" customHeight="1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.75" customHeight="1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.75" customHeight="1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.75" customHeight="1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.75" customHeight="1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.75" customHeight="1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.75" customHeight="1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.75" customHeight="1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.75" customHeight="1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.75" customHeight="1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.75" customHeight="1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.75" customHeight="1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.75" customHeight="1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.75" customHeight="1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.75" customHeight="1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.75" customHeight="1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ht="15.75" customHeight="1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ht="15.75" customHeight="1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ht="15.75" customHeight="1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ht="15.75" customHeight="1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ht="15.75" customHeight="1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ht="15.75" customHeight="1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ht="15.75" customHeight="1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ht="15.75" customHeight="1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ht="15.75" customHeight="1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ht="15.75" customHeight="1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ht="15.75" customHeight="1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ht="15.75" customHeight="1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ht="15.75" customHeight="1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ht="15.75" customHeight="1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6:26" ht="15.75" customHeight="1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6:26" ht="15.75" customHeight="1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6:26" ht="15.75" customHeight="1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6:26" ht="15.75" customHeight="1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6:26" ht="15.75" customHeight="1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6:26" ht="15.75" customHeight="1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6:26" ht="15.75" customHeight="1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6:26" ht="15.75" customHeight="1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6:26" ht="15.75" customHeight="1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6:26" ht="15.75" customHeight="1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6:26" ht="15.75" customHeight="1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6:26" ht="15.75" customHeight="1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6:26" ht="15.75" customHeight="1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6:26" ht="15.75" customHeight="1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6:26" ht="15.75" customHeight="1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6:26" ht="15.75" customHeight="1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6:26" ht="15.75" customHeight="1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6:26" ht="15.75" customHeight="1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6:26" ht="15.75" customHeight="1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6:26" ht="15.75" customHeight="1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6:26" ht="15.75" customHeight="1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6:26" ht="15.75" customHeight="1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6:26" ht="15.75" customHeight="1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6:26" ht="15.75" customHeight="1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6:26" ht="15.75" customHeight="1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6:26" ht="15.75" customHeight="1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6:26" ht="15.75" customHeight="1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6:26" ht="15.75" customHeight="1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6:26" ht="15.75" customHeight="1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6:26" ht="15.75" customHeight="1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6:26" ht="15.75" customHeight="1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6:26" ht="15.75" customHeight="1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6:26" ht="15.75" customHeight="1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6:26" ht="15.75" customHeight="1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6:26" ht="15.75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6:26" ht="15.75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6:26" ht="15.75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6:26" ht="15.75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6:26" ht="15.75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6:26" ht="15.75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6:26" ht="15.75" customHeight="1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6:26" ht="15.75" customHeight="1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102"/>
      <c r="B255" s="102"/>
      <c r="C255" s="3"/>
      <c r="D255" s="91"/>
      <c r="E255" s="23" t="str">
        <f aca="true" t="shared" si="7" ref="E255:E261">CONCATENATE(A255," ",B255)</f>
        <v xml:space="preserve"> 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102"/>
      <c r="B256" s="102"/>
      <c r="C256" s="3"/>
      <c r="D256" s="91"/>
      <c r="E256" s="23" t="str">
        <f t="shared" si="7"/>
        <v xml:space="preserve"> 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102"/>
      <c r="B257" s="102"/>
      <c r="C257" s="3"/>
      <c r="D257" s="91"/>
      <c r="E257" s="23" t="str">
        <f t="shared" si="7"/>
        <v xml:space="preserve"> 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102"/>
      <c r="B258" s="102"/>
      <c r="C258" s="3"/>
      <c r="D258" s="91"/>
      <c r="E258" s="23" t="str">
        <f t="shared" si="7"/>
        <v xml:space="preserve"> 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102"/>
      <c r="B259" s="102"/>
      <c r="C259" s="3"/>
      <c r="D259" s="91"/>
      <c r="E259" s="23" t="str">
        <f t="shared" si="7"/>
        <v xml:space="preserve"> 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102"/>
      <c r="B260" s="102"/>
      <c r="C260" s="3"/>
      <c r="D260" s="91"/>
      <c r="E260" s="23" t="str">
        <f t="shared" si="7"/>
        <v xml:space="preserve"> 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102"/>
      <c r="B261" s="63"/>
      <c r="C261" s="3"/>
      <c r="D261" s="91"/>
      <c r="E261" s="23" t="str">
        <f t="shared" si="7"/>
        <v xml:space="preserve"> 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6" ht="15" customHeight="1">
      <c r="A1029" s="3"/>
      <c r="B1029" s="3"/>
      <c r="C1029" s="3"/>
      <c r="D1029" s="3"/>
      <c r="E1029" s="3"/>
      <c r="F1029" s="3"/>
    </row>
    <row r="1030" spans="1:6" ht="15" customHeight="1">
      <c r="A1030" s="3"/>
      <c r="B1030" s="3"/>
      <c r="C1030" s="3"/>
      <c r="D1030" s="3"/>
      <c r="E1030" s="3"/>
      <c r="F1030" s="3"/>
    </row>
  </sheetData>
  <mergeCells count="62">
    <mergeCell ref="A41:C42"/>
    <mergeCell ref="D41:D42"/>
    <mergeCell ref="E41:E42"/>
    <mergeCell ref="F41:F42"/>
    <mergeCell ref="A66:D66"/>
    <mergeCell ref="J66:M66"/>
    <mergeCell ref="A85:D85"/>
    <mergeCell ref="A104:D104"/>
    <mergeCell ref="A43:C44"/>
    <mergeCell ref="D43:D44"/>
    <mergeCell ref="E43:E44"/>
    <mergeCell ref="F43:F44"/>
    <mergeCell ref="A47:D47"/>
    <mergeCell ref="J47:M47"/>
    <mergeCell ref="A39:C40"/>
    <mergeCell ref="D39:D40"/>
    <mergeCell ref="E39:E40"/>
    <mergeCell ref="F39:F40"/>
    <mergeCell ref="G39:G40"/>
    <mergeCell ref="G35:G36"/>
    <mergeCell ref="A37:C38"/>
    <mergeCell ref="D37:D38"/>
    <mergeCell ref="E37:E38"/>
    <mergeCell ref="F37:F38"/>
    <mergeCell ref="G37:G38"/>
    <mergeCell ref="A35:C36"/>
    <mergeCell ref="D35:D36"/>
    <mergeCell ref="E35:E36"/>
    <mergeCell ref="F35:F36"/>
    <mergeCell ref="G27:H28"/>
    <mergeCell ref="I27:I28"/>
    <mergeCell ref="A33:C34"/>
    <mergeCell ref="D33:D34"/>
    <mergeCell ref="E33:E34"/>
    <mergeCell ref="F33:F34"/>
    <mergeCell ref="G33:G34"/>
    <mergeCell ref="A31:C32"/>
    <mergeCell ref="D31:D32"/>
    <mergeCell ref="E31:E32"/>
    <mergeCell ref="F31:F32"/>
    <mergeCell ref="G31:G32"/>
    <mergeCell ref="F15:F16"/>
    <mergeCell ref="A25:A26"/>
    <mergeCell ref="B25:D26"/>
    <mergeCell ref="G25:H26"/>
    <mergeCell ref="I25:I26"/>
    <mergeCell ref="A23:A24"/>
    <mergeCell ref="B23:D24"/>
    <mergeCell ref="B15:E16"/>
    <mergeCell ref="P8:S10"/>
    <mergeCell ref="T8:U11"/>
    <mergeCell ref="V8:X8"/>
    <mergeCell ref="V9:X9"/>
    <mergeCell ref="B10:B14"/>
    <mergeCell ref="C10:E10"/>
    <mergeCell ref="V10:X10"/>
    <mergeCell ref="C11:E11"/>
    <mergeCell ref="P11:S11"/>
    <mergeCell ref="V11:X11"/>
    <mergeCell ref="C12:E12"/>
    <mergeCell ref="C13:E13"/>
    <mergeCell ref="C14:E14"/>
  </mergeCells>
  <conditionalFormatting sqref="I25:Z26">
    <cfRule type="cellIs" priority="9" dxfId="5" operator="lessThan">
      <formula>0</formula>
    </cfRule>
  </conditionalFormatting>
  <conditionalFormatting sqref="I25:Z26">
    <cfRule type="cellIs" priority="10" dxfId="4" operator="lessThan">
      <formula>0</formula>
    </cfRule>
  </conditionalFormatting>
  <conditionalFormatting sqref="D31:D38 D41:D42">
    <cfRule type="containsBlanks" priority="11" dxfId="2">
      <formula>LEN(TRIM(D31))=0</formula>
    </cfRule>
  </conditionalFormatting>
  <conditionalFormatting sqref="D31:D38 D41:D42">
    <cfRule type="containsBlanks" priority="12" dxfId="1">
      <formula>LEN(TRIM(D31))=0</formula>
    </cfRule>
  </conditionalFormatting>
  <conditionalFormatting sqref="F10">
    <cfRule type="cellIs" priority="13" dxfId="0" operator="equal">
      <formula>"OK"</formula>
    </cfRule>
  </conditionalFormatting>
  <conditionalFormatting sqref="F11">
    <cfRule type="cellIs" priority="14" dxfId="0" operator="equal">
      <formula>"OK"</formula>
    </cfRule>
  </conditionalFormatting>
  <conditionalFormatting sqref="F14">
    <cfRule type="cellIs" priority="15" dxfId="0" operator="equal">
      <formula>"OK"</formula>
    </cfRule>
  </conditionalFormatting>
  <conditionalFormatting sqref="F15">
    <cfRule type="cellIs" priority="16" dxfId="6" operator="equal">
      <formula>"VALIDO"</formula>
    </cfRule>
  </conditionalFormatting>
  <conditionalFormatting sqref="I27:I28">
    <cfRule type="cellIs" priority="7" dxfId="5" operator="lessThan">
      <formula>0</formula>
    </cfRule>
  </conditionalFormatting>
  <conditionalFormatting sqref="I27:I28">
    <cfRule type="cellIs" priority="8" dxfId="4" operator="lessThan">
      <formula>0</formula>
    </cfRule>
  </conditionalFormatting>
  <conditionalFormatting sqref="F13">
    <cfRule type="cellIs" priority="6" dxfId="0" operator="equal">
      <formula>"OK"</formula>
    </cfRule>
  </conditionalFormatting>
  <conditionalFormatting sqref="D39:D40">
    <cfRule type="containsBlanks" priority="4" dxfId="2">
      <formula>LEN(TRIM(D39))=0</formula>
    </cfRule>
  </conditionalFormatting>
  <conditionalFormatting sqref="D39:D40">
    <cfRule type="containsBlanks" priority="5" dxfId="1">
      <formula>LEN(TRIM(D39))=0</formula>
    </cfRule>
  </conditionalFormatting>
  <conditionalFormatting sqref="D43:D44">
    <cfRule type="containsBlanks" priority="2" dxfId="2">
      <formula>LEN(TRIM(D43))=0</formula>
    </cfRule>
  </conditionalFormatting>
  <conditionalFormatting sqref="D43:D44">
    <cfRule type="containsBlanks" priority="3" dxfId="1">
      <formula>LEN(TRIM(D43))=0</formula>
    </cfRule>
  </conditionalFormatting>
  <conditionalFormatting sqref="F12">
    <cfRule type="cellIs" priority="1" dxfId="0" operator="equal">
      <formula>"OK"</formula>
    </cfRule>
  </conditionalFormatting>
  <dataValidations count="7">
    <dataValidation type="list" allowBlank="1" sqref="D39:D40 D43:D44">
      <formula1>$N$68:$N$132</formula1>
    </dataValidation>
    <dataValidation type="list" allowBlank="1" sqref="D37:D38">
      <formula1>$N$49:$N$64</formula1>
    </dataValidation>
    <dataValidation type="list" allowBlank="1" showErrorMessage="1" sqref="P68">
      <formula1>$A$25:$A$42</formula1>
    </dataValidation>
    <dataValidation type="list" allowBlank="1" sqref="D41:D42">
      <formula1>$E$106:$E$134</formula1>
    </dataValidation>
    <dataValidation type="list" allowBlank="1" sqref="D31">
      <formula1>$E$49:$E$64</formula1>
    </dataValidation>
    <dataValidation type="list" allowBlank="1" sqref="D33">
      <formula1>$E$68:$E$83</formula1>
    </dataValidation>
    <dataValidation type="list" allowBlank="1" sqref="D35">
      <formula1>$E$87:$E$102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28"/>
  <sheetViews>
    <sheetView tabSelected="1" workbookViewId="0" topLeftCell="A1">
      <selection activeCell="E111" sqref="E111"/>
    </sheetView>
  </sheetViews>
  <sheetFormatPr defaultColWidth="13.50390625" defaultRowHeight="15" customHeight="1"/>
  <cols>
    <col min="1" max="1" width="32.00390625" style="2" customWidth="1"/>
    <col min="2" max="2" width="18.125" style="2" bestFit="1" customWidth="1"/>
    <col min="3" max="3" width="18.50390625" style="2" customWidth="1"/>
    <col min="4" max="4" width="29.375" style="2" customWidth="1"/>
    <col min="5" max="5" width="53.625" style="2" customWidth="1"/>
    <col min="6" max="6" width="15.50390625" style="2" bestFit="1" customWidth="1"/>
    <col min="7" max="7" width="6.50390625" style="2" customWidth="1"/>
    <col min="8" max="8" width="18.375" style="2" bestFit="1" customWidth="1"/>
    <col min="9" max="9" width="10.00390625" style="2" customWidth="1"/>
    <col min="10" max="10" width="28.375" style="2" customWidth="1"/>
    <col min="11" max="11" width="15.875" style="2" customWidth="1"/>
    <col min="12" max="12" width="30.625" style="2" customWidth="1"/>
    <col min="13" max="13" width="13.625" style="2" bestFit="1" customWidth="1"/>
    <col min="14" max="14" width="6.50390625" style="2" customWidth="1"/>
    <col min="15" max="15" width="15.50390625" style="2" customWidth="1"/>
    <col min="16" max="16" width="11.50390625" style="2" customWidth="1"/>
    <col min="17" max="17" width="15.875" style="2" customWidth="1"/>
    <col min="18" max="18" width="8.50390625" style="2" customWidth="1"/>
    <col min="19" max="19" width="14.00390625" style="2" customWidth="1"/>
    <col min="20" max="22" width="6.50390625" style="2" customWidth="1"/>
    <col min="23" max="25" width="10.50390625" style="2" customWidth="1"/>
    <col min="26" max="26" width="17.625" style="2" customWidth="1"/>
    <col min="27" max="16384" width="13.50390625" style="2" customWidth="1"/>
  </cols>
  <sheetData>
    <row r="1" spans="1:26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11"/>
      <c r="B3" s="9"/>
      <c r="C3" s="12" t="s">
        <v>146</v>
      </c>
      <c r="D3" s="13"/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>
      <c r="A4" s="8"/>
      <c r="B4" s="9"/>
      <c r="C4" s="98" t="s">
        <v>399</v>
      </c>
      <c r="D4" s="13"/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1"/>
      <c r="B6" s="15"/>
      <c r="C6" s="15"/>
      <c r="D6" s="15"/>
      <c r="E6" s="16"/>
      <c r="F6" s="16"/>
      <c r="G6" s="16"/>
      <c r="H6" s="16"/>
      <c r="I6" s="81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>
      <c r="A7" s="81"/>
      <c r="B7" s="15"/>
      <c r="C7" s="15"/>
      <c r="D7" s="15"/>
      <c r="E7" s="16"/>
      <c r="F7" s="16"/>
      <c r="G7" s="16"/>
      <c r="H7" s="16"/>
      <c r="I7" s="81"/>
      <c r="J7" s="16"/>
      <c r="K7" s="16"/>
      <c r="L7" s="16"/>
      <c r="M7" s="16"/>
      <c r="N7" s="16"/>
      <c r="O7" s="16"/>
      <c r="P7" s="1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81"/>
      <c r="B8" s="15"/>
      <c r="C8" s="15"/>
      <c r="D8" s="15"/>
      <c r="E8" s="16"/>
      <c r="F8" s="16"/>
      <c r="G8" s="16"/>
      <c r="H8" s="16"/>
      <c r="I8" s="81"/>
      <c r="J8" s="16"/>
      <c r="K8" s="16"/>
      <c r="L8" s="16"/>
      <c r="M8" s="16"/>
      <c r="N8" s="16"/>
      <c r="O8" s="16"/>
      <c r="P8" s="109" t="str">
        <f>UPPER(B23)</f>
        <v/>
      </c>
      <c r="Q8" s="110"/>
      <c r="R8" s="110"/>
      <c r="S8" s="216"/>
      <c r="T8" s="201">
        <f>SUM(Y8:Y11)</f>
        <v>0</v>
      </c>
      <c r="U8" s="202"/>
      <c r="V8" s="199">
        <f>D31</f>
        <v>0</v>
      </c>
      <c r="W8" s="123"/>
      <c r="X8" s="123"/>
      <c r="Y8" s="82"/>
      <c r="Z8" s="83" t="s">
        <v>143</v>
      </c>
    </row>
    <row r="9" spans="1:26" ht="15.75" customHeight="1" thickBot="1">
      <c r="A9" s="81"/>
      <c r="B9" s="15"/>
      <c r="C9" s="15"/>
      <c r="D9" s="15"/>
      <c r="E9" s="16"/>
      <c r="F9" s="84" t="s">
        <v>160</v>
      </c>
      <c r="G9" s="16"/>
      <c r="H9" s="16"/>
      <c r="I9" s="81"/>
      <c r="J9" s="16"/>
      <c r="K9" s="16"/>
      <c r="L9" s="16"/>
      <c r="M9" s="16"/>
      <c r="N9" s="16"/>
      <c r="O9" s="16"/>
      <c r="P9" s="112"/>
      <c r="Q9" s="113"/>
      <c r="R9" s="113"/>
      <c r="S9" s="113"/>
      <c r="T9" s="203"/>
      <c r="U9" s="204"/>
      <c r="V9" s="200">
        <f>D33</f>
        <v>0</v>
      </c>
      <c r="W9" s="125"/>
      <c r="X9" s="125"/>
      <c r="Y9" s="82"/>
      <c r="Z9" s="85" t="s">
        <v>164</v>
      </c>
    </row>
    <row r="10" spans="1:26" ht="15.75" customHeight="1" thickBot="1">
      <c r="A10" s="81"/>
      <c r="B10" s="126" t="s">
        <v>148</v>
      </c>
      <c r="C10" s="129" t="s">
        <v>156</v>
      </c>
      <c r="D10" s="130"/>
      <c r="E10" s="130"/>
      <c r="F10" s="17" t="str">
        <f>IF(A22=0,"NO","OK")</f>
        <v>NO</v>
      </c>
      <c r="G10" s="16"/>
      <c r="H10" s="16"/>
      <c r="I10" s="81"/>
      <c r="J10" s="16"/>
      <c r="K10" s="16"/>
      <c r="L10" s="16"/>
      <c r="M10" s="16"/>
      <c r="N10" s="16"/>
      <c r="O10" s="16"/>
      <c r="P10" s="217"/>
      <c r="Q10" s="113"/>
      <c r="R10" s="113"/>
      <c r="S10" s="113"/>
      <c r="T10" s="203"/>
      <c r="U10" s="204"/>
      <c r="V10" s="200">
        <f>D35</f>
        <v>0</v>
      </c>
      <c r="W10" s="125"/>
      <c r="X10" s="125"/>
      <c r="Y10" s="82"/>
      <c r="Z10" s="85" t="s">
        <v>166</v>
      </c>
    </row>
    <row r="11" spans="1:26" ht="15.75" customHeight="1" thickBot="1">
      <c r="A11" s="16"/>
      <c r="B11" s="127"/>
      <c r="C11" s="131" t="s">
        <v>158</v>
      </c>
      <c r="D11" s="132"/>
      <c r="E11" s="132"/>
      <c r="F11" s="17" t="str">
        <f>IF(B22=0,"NO","OK")</f>
        <v>NO</v>
      </c>
      <c r="G11" s="16"/>
      <c r="H11" s="16"/>
      <c r="I11" s="81"/>
      <c r="J11" s="16"/>
      <c r="K11" s="16"/>
      <c r="L11" s="16"/>
      <c r="M11" s="16"/>
      <c r="N11" s="16"/>
      <c r="O11" s="16"/>
      <c r="P11" s="207" t="str">
        <f>UPPER(B25)</f>
        <v/>
      </c>
      <c r="Q11" s="208"/>
      <c r="R11" s="208"/>
      <c r="S11" s="209"/>
      <c r="T11" s="203"/>
      <c r="U11" s="204"/>
      <c r="V11" s="200">
        <f>D37</f>
        <v>0</v>
      </c>
      <c r="W11" s="125"/>
      <c r="X11" s="125"/>
      <c r="Y11" s="82"/>
      <c r="Z11" s="85" t="s">
        <v>168</v>
      </c>
    </row>
    <row r="12" spans="1:26" ht="15.75" customHeight="1" thickBot="1">
      <c r="A12" s="16"/>
      <c r="B12" s="127"/>
      <c r="C12" s="136" t="s">
        <v>403</v>
      </c>
      <c r="D12" s="137"/>
      <c r="E12" s="138"/>
      <c r="F12" s="17" t="str">
        <f>IF(J21=1,"NO","OK")</f>
        <v>NO</v>
      </c>
      <c r="G12" s="16"/>
      <c r="H12" s="16"/>
      <c r="I12" s="81"/>
      <c r="J12" s="16"/>
      <c r="K12" s="16"/>
      <c r="L12" s="16"/>
      <c r="M12" s="16"/>
      <c r="N12" s="16"/>
      <c r="O12" s="16"/>
      <c r="P12" s="210"/>
      <c r="Q12" s="211"/>
      <c r="R12" s="211"/>
      <c r="S12" s="212"/>
      <c r="T12" s="203"/>
      <c r="U12" s="204"/>
      <c r="V12" s="200">
        <f>D39</f>
        <v>0</v>
      </c>
      <c r="W12" s="125"/>
      <c r="X12" s="125"/>
      <c r="Y12" s="82"/>
      <c r="Z12" s="105" t="s">
        <v>402</v>
      </c>
    </row>
    <row r="13" spans="1:26" ht="15.75" customHeight="1" thickBot="1">
      <c r="A13" s="16"/>
      <c r="B13" s="127"/>
      <c r="C13" s="136" t="s">
        <v>430</v>
      </c>
      <c r="D13" s="137"/>
      <c r="E13" s="138"/>
      <c r="F13" s="17" t="str">
        <f>IF(D22=0,"NO","OK")</f>
        <v>OK</v>
      </c>
      <c r="G13" s="16"/>
      <c r="H13" s="16"/>
      <c r="I13" s="81"/>
      <c r="J13" s="16"/>
      <c r="K13" s="16"/>
      <c r="L13" s="16"/>
      <c r="M13" s="16"/>
      <c r="N13" s="16"/>
      <c r="O13" s="16"/>
      <c r="P13" s="213"/>
      <c r="Q13" s="214"/>
      <c r="R13" s="214"/>
      <c r="S13" s="215"/>
      <c r="T13" s="205"/>
      <c r="U13" s="206"/>
      <c r="V13" s="200">
        <f>D41</f>
        <v>0</v>
      </c>
      <c r="W13" s="125"/>
      <c r="X13" s="125"/>
      <c r="Y13" s="82"/>
      <c r="Z13" s="105" t="s">
        <v>409</v>
      </c>
    </row>
    <row r="14" spans="1:26" ht="15.75" customHeight="1" thickBot="1">
      <c r="A14" s="16"/>
      <c r="B14" s="128"/>
      <c r="C14" s="136" t="s">
        <v>431</v>
      </c>
      <c r="D14" s="137"/>
      <c r="E14" s="138"/>
      <c r="F14" s="17" t="str">
        <f>IF(E22=0,"NO","OK")</f>
        <v>OK</v>
      </c>
      <c r="G14" s="16"/>
      <c r="H14" s="81"/>
      <c r="I14" s="81"/>
      <c r="J14" s="16"/>
      <c r="K14" s="16"/>
      <c r="L14" s="16"/>
      <c r="M14" s="16"/>
      <c r="N14" s="16"/>
      <c r="O14" s="16"/>
      <c r="P14" s="1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5"/>
      <c r="B15" s="157" t="s">
        <v>149</v>
      </c>
      <c r="C15" s="158"/>
      <c r="D15" s="158"/>
      <c r="E15" s="158"/>
      <c r="F15" s="139" t="str">
        <f>IF(AND(F10="OK",F11="OK",F12="OK",F13="OK",F14="OK")=TRUE,"VALIDO","NON VALIDO")</f>
        <v>NON VALIDO</v>
      </c>
      <c r="G15" s="16"/>
      <c r="H15" s="77"/>
      <c r="I15" s="81"/>
      <c r="J15" s="16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>
      <c r="A16" s="15"/>
      <c r="B16" s="159"/>
      <c r="C16" s="160"/>
      <c r="D16" s="160"/>
      <c r="E16" s="160"/>
      <c r="F16" s="140"/>
      <c r="G16" s="16"/>
      <c r="H16" s="77"/>
      <c r="I16" s="81"/>
      <c r="J16" s="16"/>
      <c r="K16" s="16"/>
      <c r="L16" s="16"/>
      <c r="M16" s="16"/>
      <c r="N16" s="16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5"/>
      <c r="B17" s="76"/>
      <c r="C17" s="76"/>
      <c r="D17" s="76"/>
      <c r="E17" s="76"/>
      <c r="F17" s="76"/>
      <c r="G17" s="16"/>
      <c r="H17" s="77"/>
      <c r="I17" s="81"/>
      <c r="J17" s="16"/>
      <c r="K17" s="16"/>
      <c r="L17" s="16"/>
      <c r="M17" s="16"/>
      <c r="N17" s="16"/>
      <c r="O17" s="16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5"/>
      <c r="B18" s="76"/>
      <c r="C18" s="76"/>
      <c r="D18" s="76"/>
      <c r="E18" s="76"/>
      <c r="F18" s="76"/>
      <c r="G18" s="16"/>
      <c r="H18" s="77"/>
      <c r="I18" s="81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15"/>
      <c r="B19" s="76"/>
      <c r="C19" s="76"/>
      <c r="D19" s="76"/>
      <c r="E19" s="76"/>
      <c r="F19" s="76"/>
      <c r="G19" s="16"/>
      <c r="H19" s="77"/>
      <c r="I19" s="81"/>
      <c r="J19" s="16"/>
      <c r="K19" s="16"/>
      <c r="L19" s="16"/>
      <c r="M19" s="16"/>
      <c r="N19" s="16"/>
      <c r="O19" s="16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5"/>
      <c r="B20" s="76"/>
      <c r="C20" s="76"/>
      <c r="D20" s="76"/>
      <c r="E20" s="76"/>
      <c r="F20" s="76"/>
      <c r="G20" s="16"/>
      <c r="H20" s="77"/>
      <c r="I20" s="81"/>
      <c r="J20" s="16"/>
      <c r="K20" s="16"/>
      <c r="L20" s="16"/>
      <c r="M20" s="16"/>
      <c r="N20" s="16"/>
      <c r="O20" s="16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15"/>
      <c r="B21" s="15">
        <f>IF(COUNTIF(E31:E42,E31)&gt;2,1,0)</f>
        <v>1</v>
      </c>
      <c r="C21" s="15">
        <f>IF(COUNTIF(E31:E42,E33)&gt;2,1,0)</f>
        <v>1</v>
      </c>
      <c r="D21" s="15">
        <f>IF(COUNTIF(E31:E42,E35)&gt;2,1,0)</f>
        <v>1</v>
      </c>
      <c r="E21" s="16">
        <f>IF(COUNTIF(E31:E42,E37)&gt;2,1,0)</f>
        <v>1</v>
      </c>
      <c r="F21" s="16">
        <v>0</v>
      </c>
      <c r="G21" s="16">
        <f>IF(COUNTIF(E31:E42,E39)&gt;2,1,0)</f>
        <v>1</v>
      </c>
      <c r="H21" s="77">
        <f>IF(COUNTIF(E31:E42,E41)&gt;2,1,0)</f>
        <v>1</v>
      </c>
      <c r="I21" s="81"/>
      <c r="J21" s="16">
        <f>IF(SUM(B21:H21)&gt;0,1,0)</f>
        <v>1</v>
      </c>
      <c r="K21" s="16"/>
      <c r="L21" s="16"/>
      <c r="M21" s="16"/>
      <c r="N21" s="16"/>
      <c r="O21" s="16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4">
        <f>IF(OR(B23="",B25=""),0,1)</f>
        <v>0</v>
      </c>
      <c r="B22" s="5">
        <f>IF(OR(D31="",D33="",D35="",D37="",D39="",D41=""),0,1)</f>
        <v>0</v>
      </c>
      <c r="C22" s="5">
        <f>IF((COUNTIF(E31:E40,E31)+COUNTIF(E31:E40,E33)+COUNTIF(E31:E40,E35)+COUNTIF(E31:E40,E37)+COUNTIF(E31:E40,E39))=5,1,0)</f>
        <v>0</v>
      </c>
      <c r="D22" s="5">
        <f>IF(I25&lt;0,0,1)</f>
        <v>1</v>
      </c>
      <c r="E22" s="5">
        <f>IF(I27&lt;0,0,1)</f>
        <v>1</v>
      </c>
      <c r="F22" s="3"/>
      <c r="G22" s="3"/>
      <c r="H22" s="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55" t="s">
        <v>157</v>
      </c>
      <c r="B23" s="143"/>
      <c r="C23" s="144"/>
      <c r="D23" s="145"/>
      <c r="E23" s="16"/>
      <c r="F23" s="16"/>
      <c r="G23" s="16"/>
      <c r="H23" s="18" t="s">
        <v>159</v>
      </c>
      <c r="I23" s="87">
        <f>SUM(F31:F40)</f>
        <v>0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>
      <c r="A24" s="156"/>
      <c r="B24" s="146"/>
      <c r="C24" s="147"/>
      <c r="D24" s="148"/>
      <c r="E24" s="16"/>
      <c r="F24" s="16"/>
      <c r="G24" s="16"/>
      <c r="H24" s="19" t="s">
        <v>150</v>
      </c>
      <c r="I24" s="87">
        <f>IF(B25="",0,IF(OR(B25=D31,B25=D33,B25=D35,B25=D37,B25=D39)=TRUE,5,0))</f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41" t="s">
        <v>151</v>
      </c>
      <c r="B25" s="143"/>
      <c r="C25" s="144"/>
      <c r="D25" s="145"/>
      <c r="E25" s="16"/>
      <c r="F25" s="16"/>
      <c r="G25" s="149" t="s">
        <v>152</v>
      </c>
      <c r="H25" s="150"/>
      <c r="I25" s="153">
        <f>1000-I23+I24</f>
        <v>1000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>
      <c r="A26" s="142"/>
      <c r="B26" s="146"/>
      <c r="C26" s="147"/>
      <c r="D26" s="148"/>
      <c r="E26" s="16"/>
      <c r="F26" s="16"/>
      <c r="G26" s="151"/>
      <c r="H26" s="152"/>
      <c r="I26" s="154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6"/>
      <c r="B27" s="16"/>
      <c r="C27" s="16"/>
      <c r="D27" s="3"/>
      <c r="E27" s="16"/>
      <c r="F27" s="16"/>
      <c r="G27" s="161" t="s">
        <v>397</v>
      </c>
      <c r="H27" s="162"/>
      <c r="I27" s="153">
        <f>195-F41</f>
        <v>195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thickBot="1">
      <c r="A28" s="16"/>
      <c r="B28" s="16"/>
      <c r="C28" s="16"/>
      <c r="D28" s="3"/>
      <c r="E28" s="16"/>
      <c r="F28" s="16"/>
      <c r="G28" s="163"/>
      <c r="H28" s="164"/>
      <c r="I28" s="154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6"/>
      <c r="B29" s="16"/>
      <c r="C29" s="16"/>
      <c r="D29" s="3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6"/>
      <c r="B30" s="16"/>
      <c r="C30" s="16"/>
      <c r="D30" s="7" t="s">
        <v>1</v>
      </c>
      <c r="E30" s="20" t="s">
        <v>2</v>
      </c>
      <c r="F30" s="21" t="s">
        <v>3</v>
      </c>
      <c r="G30" s="16"/>
      <c r="H30" s="16"/>
      <c r="I30" s="16"/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74" t="s">
        <v>153</v>
      </c>
      <c r="B31" s="166"/>
      <c r="C31" s="166"/>
      <c r="D31" s="169"/>
      <c r="E31" s="171" t="str">
        <f>IF(D31="","SCEGLI UN GIOCATORE NELLA CELLA A SINISTRA",INDEX(A47:E62,MATCH(D31,E47:E62,0),3))</f>
        <v>SCEGLI UN GIOCATORE NELLA CELLA A SINISTRA</v>
      </c>
      <c r="F31" s="153">
        <f>IF(D31="",0,INDEX(A47:D62,MATCH(D31,E47:E62,0),4))</f>
        <v>0</v>
      </c>
      <c r="G31" s="175"/>
      <c r="H31" s="16"/>
      <c r="I31" s="16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67"/>
      <c r="B32" s="168"/>
      <c r="C32" s="168"/>
      <c r="D32" s="170"/>
      <c r="E32" s="156"/>
      <c r="F32" s="154"/>
      <c r="G32" s="176"/>
      <c r="H32" s="16"/>
      <c r="I32" s="16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65" t="s">
        <v>154</v>
      </c>
      <c r="B33" s="166"/>
      <c r="C33" s="166"/>
      <c r="D33" s="169"/>
      <c r="E33" s="171" t="str">
        <f>IF(D33="","SCEGLI UN GIOCATORE NELLA CELLA A SINISTRA",INDEX(A66:E81,MATCH(D33,E66:E81,0),3))</f>
        <v>SCEGLI UN GIOCATORE NELLA CELLA A SINISTRA</v>
      </c>
      <c r="F33" s="153">
        <f>IF(D33="",0,INDEX(A66:D81,MATCH(D33,E66:E81,0),4))</f>
        <v>0</v>
      </c>
      <c r="G33" s="172"/>
      <c r="H33" s="16"/>
      <c r="I33" s="16"/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67"/>
      <c r="B34" s="168"/>
      <c r="C34" s="168"/>
      <c r="D34" s="170"/>
      <c r="E34" s="156"/>
      <c r="F34" s="154"/>
      <c r="G34" s="173"/>
      <c r="H34" s="16"/>
      <c r="I34" s="16"/>
      <c r="J34" s="1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79" t="s">
        <v>155</v>
      </c>
      <c r="B35" s="166"/>
      <c r="C35" s="166"/>
      <c r="D35" s="169"/>
      <c r="E35" s="171" t="str">
        <f>IF(D35="","SCEGLI UN GIOCATORE NELLA CELLA A SINISTRA",INDEX(A85:E100,MATCH(D35,E85:E100,0),3))</f>
        <v>SCEGLI UN GIOCATORE NELLA CELLA A SINISTRA</v>
      </c>
      <c r="F35" s="153">
        <f>IF(D35="",0,INDEX(A85:D100,MATCH(D35,E85:E100,0),4))</f>
        <v>0</v>
      </c>
      <c r="G35" s="172"/>
      <c r="H35" s="16"/>
      <c r="I35" s="16"/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67"/>
      <c r="B36" s="168"/>
      <c r="C36" s="168"/>
      <c r="D36" s="170"/>
      <c r="E36" s="156"/>
      <c r="F36" s="154"/>
      <c r="G36" s="173"/>
      <c r="H36" s="16"/>
      <c r="I36" s="16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77" t="s">
        <v>401</v>
      </c>
      <c r="B37" s="166"/>
      <c r="C37" s="166"/>
      <c r="D37" s="169"/>
      <c r="E37" s="171" t="str">
        <f>IF(D37="","SCEGLI UN GIOCATORE NELLA CELLA A SINISTRA",INDEX(J47:N62,MATCH(D37,N47:N62,0),3))</f>
        <v>SCEGLI UN GIOCATORE NELLA CELLA A SINISTRA</v>
      </c>
      <c r="F37" s="153">
        <f>IF(D37="",0,INDEX(J47:M62,MATCH(D37,N47:N62,0),4))</f>
        <v>0</v>
      </c>
      <c r="G37" s="172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67"/>
      <c r="B38" s="168"/>
      <c r="C38" s="168"/>
      <c r="D38" s="178"/>
      <c r="E38" s="156"/>
      <c r="F38" s="154"/>
      <c r="G38" s="173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97" t="s">
        <v>402</v>
      </c>
      <c r="B39" s="166"/>
      <c r="C39" s="166"/>
      <c r="D39" s="169"/>
      <c r="E39" s="171" t="str">
        <f>IF(D39="","SCEGLI UN GIOCATORE NELLA CELLA A SINISTRA",INDEX(A104:E132,MATCH(D39,E104:E132,0),3))</f>
        <v>SCEGLI UN GIOCATORE NELLA CELLA A SINISTRA</v>
      </c>
      <c r="F39" s="153">
        <f>IF(D39="",0,INDEX(A104:E132,MATCH(D39,E104:E132,0),4))</f>
        <v>0</v>
      </c>
      <c r="G39" s="92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67"/>
      <c r="B40" s="168"/>
      <c r="C40" s="168"/>
      <c r="D40" s="170"/>
      <c r="E40" s="156"/>
      <c r="F40" s="154"/>
      <c r="G40" s="16"/>
      <c r="H40" s="16"/>
      <c r="I40" s="16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90" t="s">
        <v>400</v>
      </c>
      <c r="B41" s="191"/>
      <c r="C41" s="191"/>
      <c r="D41" s="169"/>
      <c r="E41" s="171" t="str">
        <f>IF(D41="","SCEGLI UN GIOCATORE NELLA CELLA A SINISTRA",INDEX(J66:N155,MATCH(D41,N66:N155,0),3))</f>
        <v>SCEGLI UN GIOCATORE NELLA CELLA A SINISTRA</v>
      </c>
      <c r="F41" s="153">
        <f>IF(D41="",0,INDEX(J66:N155,MATCH(D41,N66:N155,0),4))</f>
        <v>0</v>
      </c>
      <c r="G41" s="16"/>
      <c r="H41" s="16"/>
      <c r="I41" s="16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92"/>
      <c r="B42" s="193"/>
      <c r="C42" s="193"/>
      <c r="D42" s="178"/>
      <c r="E42" s="156"/>
      <c r="F42" s="154"/>
      <c r="G42" s="16"/>
      <c r="H42" s="16"/>
      <c r="I42" s="16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61.5" customHeight="1">
      <c r="A43" s="16"/>
      <c r="B43" s="16"/>
      <c r="C43" s="16"/>
      <c r="D43" s="3"/>
      <c r="E43" s="16"/>
      <c r="F43" s="1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.75" customHeight="1">
      <c r="A44" s="16"/>
      <c r="B44" s="16"/>
      <c r="C44" s="16"/>
      <c r="D44" s="3"/>
      <c r="E44" s="16"/>
      <c r="F44" s="1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>
      <c r="A45" s="194" t="s">
        <v>143</v>
      </c>
      <c r="B45" s="132"/>
      <c r="C45" s="132"/>
      <c r="D45" s="188"/>
      <c r="E45" s="16"/>
      <c r="F45" s="3"/>
      <c r="G45" s="3"/>
      <c r="H45" s="3"/>
      <c r="I45" s="3"/>
      <c r="J45" s="195" t="s">
        <v>401</v>
      </c>
      <c r="K45" s="196"/>
      <c r="L45" s="196"/>
      <c r="M45" s="19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customHeight="1">
      <c r="A46" s="22" t="s">
        <v>0</v>
      </c>
      <c r="B46" s="22" t="s">
        <v>1</v>
      </c>
      <c r="C46" s="22" t="s">
        <v>2</v>
      </c>
      <c r="D46" s="22" t="s">
        <v>3</v>
      </c>
      <c r="E46" s="16"/>
      <c r="F46" s="3"/>
      <c r="G46" s="3"/>
      <c r="J46" s="22" t="s">
        <v>0</v>
      </c>
      <c r="K46" s="22" t="s">
        <v>1</v>
      </c>
      <c r="L46" s="22" t="s">
        <v>2</v>
      </c>
      <c r="M46" s="22" t="s">
        <v>3</v>
      </c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79" t="s">
        <v>36</v>
      </c>
      <c r="B47" s="79" t="s">
        <v>38</v>
      </c>
      <c r="C47" s="64" t="s">
        <v>14</v>
      </c>
      <c r="D47" s="74">
        <v>215</v>
      </c>
      <c r="E47" s="23" t="str">
        <f aca="true" t="shared" si="0" ref="E47:E62">CONCATENATE(A47," ",B47)</f>
        <v>GORI GIANFRANCO</v>
      </c>
      <c r="F47" s="3"/>
      <c r="G47" s="3"/>
      <c r="J47" s="108" t="s">
        <v>70</v>
      </c>
      <c r="K47" s="108" t="s">
        <v>13</v>
      </c>
      <c r="L47" s="75" t="s">
        <v>14</v>
      </c>
      <c r="M47" s="74">
        <v>204</v>
      </c>
      <c r="N47" s="103" t="str">
        <f aca="true" t="shared" si="1" ref="N47:N62">CONCATENATE(J47," ",K47)</f>
        <v>CIAPETTI ALESSIO</v>
      </c>
      <c r="O47" s="104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108" t="s">
        <v>95</v>
      </c>
      <c r="B48" s="108" t="s">
        <v>55</v>
      </c>
      <c r="C48" s="75" t="s">
        <v>23</v>
      </c>
      <c r="D48" s="74">
        <v>210</v>
      </c>
      <c r="E48" s="23" t="str">
        <f t="shared" si="0"/>
        <v>FIORI GIANLUCA</v>
      </c>
      <c r="F48" s="3"/>
      <c r="G48" s="3"/>
      <c r="J48" s="108" t="s">
        <v>4</v>
      </c>
      <c r="K48" s="108" t="s">
        <v>5</v>
      </c>
      <c r="L48" s="75" t="s">
        <v>11</v>
      </c>
      <c r="M48" s="74">
        <v>202</v>
      </c>
      <c r="N48" s="103" t="str">
        <f t="shared" si="1"/>
        <v>LOMBARDI ALBERTO</v>
      </c>
      <c r="O48" s="104"/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108" t="s">
        <v>26</v>
      </c>
      <c r="B49" s="108" t="s">
        <v>27</v>
      </c>
      <c r="C49" s="75" t="s">
        <v>14</v>
      </c>
      <c r="D49" s="74">
        <v>210</v>
      </c>
      <c r="E49" s="23" t="str">
        <f t="shared" si="0"/>
        <v>GRASSI SIMONE</v>
      </c>
      <c r="F49" s="3"/>
      <c r="G49" s="3"/>
      <c r="J49" s="108" t="s">
        <v>56</v>
      </c>
      <c r="K49" s="108" t="s">
        <v>20</v>
      </c>
      <c r="L49" s="75" t="s">
        <v>25</v>
      </c>
      <c r="M49" s="74">
        <v>202</v>
      </c>
      <c r="N49" s="103" t="str">
        <f t="shared" si="1"/>
        <v>COGONI  LEONARDO</v>
      </c>
      <c r="O49" s="104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08" t="s">
        <v>65</v>
      </c>
      <c r="B50" s="108" t="s">
        <v>66</v>
      </c>
      <c r="C50" s="75" t="s">
        <v>14</v>
      </c>
      <c r="D50" s="74">
        <v>208</v>
      </c>
      <c r="E50" s="23" t="str">
        <f t="shared" si="0"/>
        <v>MARCEDDU FABRIZIO</v>
      </c>
      <c r="F50" s="3"/>
      <c r="G50" s="3"/>
      <c r="J50" s="108" t="s">
        <v>21</v>
      </c>
      <c r="K50" s="108" t="s">
        <v>22</v>
      </c>
      <c r="L50" s="75" t="s">
        <v>14</v>
      </c>
      <c r="M50" s="74">
        <v>200</v>
      </c>
      <c r="N50" s="103" t="str">
        <f t="shared" si="1"/>
        <v>CASTELLANI ANDREA</v>
      </c>
      <c r="O50" s="104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08" t="s">
        <v>59</v>
      </c>
      <c r="B51" s="108" t="s">
        <v>60</v>
      </c>
      <c r="C51" s="75" t="s">
        <v>23</v>
      </c>
      <c r="D51" s="74">
        <v>208</v>
      </c>
      <c r="E51" s="23" t="str">
        <f t="shared" si="0"/>
        <v>FIORENTINI FABIANO</v>
      </c>
      <c r="F51" s="3"/>
      <c r="G51" s="3"/>
      <c r="H51" s="3"/>
      <c r="I51" s="3"/>
      <c r="J51" s="108" t="s">
        <v>235</v>
      </c>
      <c r="K51" s="108" t="s">
        <v>236</v>
      </c>
      <c r="L51" s="75" t="s">
        <v>54</v>
      </c>
      <c r="M51" s="74">
        <v>199</v>
      </c>
      <c r="N51" s="103" t="str">
        <f t="shared" si="1"/>
        <v>AMORE OLINTO</v>
      </c>
      <c r="O51" s="104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08" t="s">
        <v>12</v>
      </c>
      <c r="B52" s="108" t="s">
        <v>13</v>
      </c>
      <c r="C52" s="75" t="s">
        <v>14</v>
      </c>
      <c r="D52" s="74">
        <v>208</v>
      </c>
      <c r="E52" s="23" t="str">
        <f>CONCATENATE(A52," ",B52)</f>
        <v>FIESOLI ALESSIO</v>
      </c>
      <c r="F52" s="3"/>
      <c r="G52" s="3"/>
      <c r="H52" s="3"/>
      <c r="I52" s="3"/>
      <c r="J52" s="108" t="s">
        <v>338</v>
      </c>
      <c r="K52" s="108" t="s">
        <v>20</v>
      </c>
      <c r="L52" s="75" t="s">
        <v>11</v>
      </c>
      <c r="M52" s="74">
        <v>198</v>
      </c>
      <c r="N52" s="103" t="str">
        <f t="shared" si="1"/>
        <v>BUTI LEONARDO</v>
      </c>
      <c r="O52" s="104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08" t="s">
        <v>26</v>
      </c>
      <c r="B53" s="108" t="s">
        <v>71</v>
      </c>
      <c r="C53" s="75" t="s">
        <v>14</v>
      </c>
      <c r="D53" s="74">
        <v>208</v>
      </c>
      <c r="E53" s="23" t="str">
        <f t="shared" si="0"/>
        <v>GRASSI MASSIMO</v>
      </c>
      <c r="F53" s="3"/>
      <c r="G53" s="3"/>
      <c r="H53" s="3"/>
      <c r="I53" s="3"/>
      <c r="J53" s="108" t="s">
        <v>68</v>
      </c>
      <c r="K53" s="108" t="s">
        <v>69</v>
      </c>
      <c r="L53" s="75" t="s">
        <v>14</v>
      </c>
      <c r="M53" s="74">
        <v>198</v>
      </c>
      <c r="N53" s="103" t="str">
        <f t="shared" si="1"/>
        <v>BARTOLI MATTEO</v>
      </c>
      <c r="O53" s="104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08" t="s">
        <v>412</v>
      </c>
      <c r="B54" s="108" t="s">
        <v>249</v>
      </c>
      <c r="C54" s="75" t="s">
        <v>11</v>
      </c>
      <c r="D54" s="74">
        <v>207</v>
      </c>
      <c r="E54" s="23" t="str">
        <f t="shared" si="0"/>
        <v>CANNELLA SALVATORE</v>
      </c>
      <c r="F54" s="3"/>
      <c r="G54" s="3"/>
      <c r="H54" s="3"/>
      <c r="I54" s="3"/>
      <c r="J54" s="108" t="s">
        <v>99</v>
      </c>
      <c r="K54" s="108" t="s">
        <v>100</v>
      </c>
      <c r="L54" s="75" t="s">
        <v>14</v>
      </c>
      <c r="M54" s="74">
        <v>197</v>
      </c>
      <c r="N54" s="103" t="str">
        <f t="shared" si="1"/>
        <v>DOLFI MASSIMILIANO</v>
      </c>
      <c r="O54" s="104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08" t="s">
        <v>7</v>
      </c>
      <c r="B55" s="108" t="s">
        <v>8</v>
      </c>
      <c r="C55" s="75" t="s">
        <v>14</v>
      </c>
      <c r="D55" s="74">
        <v>207</v>
      </c>
      <c r="E55" s="23" t="str">
        <f t="shared" si="0"/>
        <v>CECCARINI  LUCA</v>
      </c>
      <c r="F55" s="3"/>
      <c r="G55" s="3"/>
      <c r="H55" s="3"/>
      <c r="I55" s="3"/>
      <c r="J55" s="108" t="s">
        <v>385</v>
      </c>
      <c r="K55" s="108" t="s">
        <v>240</v>
      </c>
      <c r="L55" s="75" t="s">
        <v>34</v>
      </c>
      <c r="M55" s="74">
        <v>197</v>
      </c>
      <c r="N55" s="103" t="str">
        <f t="shared" si="1"/>
        <v>FILLINI GIACOMO</v>
      </c>
      <c r="O55" s="104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08" t="s">
        <v>229</v>
      </c>
      <c r="B56" s="108" t="s">
        <v>230</v>
      </c>
      <c r="C56" s="75" t="s">
        <v>23</v>
      </c>
      <c r="D56" s="74">
        <v>206</v>
      </c>
      <c r="E56" s="23" t="str">
        <f t="shared" si="0"/>
        <v>FAVILLI DARIO</v>
      </c>
      <c r="F56" s="3"/>
      <c r="G56" s="3"/>
      <c r="H56" s="3"/>
      <c r="I56" s="3"/>
      <c r="J56" s="108" t="s">
        <v>28</v>
      </c>
      <c r="K56" s="108" t="s">
        <v>29</v>
      </c>
      <c r="L56" s="75" t="s">
        <v>407</v>
      </c>
      <c r="M56" s="74">
        <v>197</v>
      </c>
      <c r="N56" s="103" t="str">
        <f t="shared" si="1"/>
        <v>CIANTELLI FRANCESCO</v>
      </c>
      <c r="O56" s="104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08" t="s">
        <v>58</v>
      </c>
      <c r="B57" s="108" t="s">
        <v>8</v>
      </c>
      <c r="C57" s="75" t="s">
        <v>23</v>
      </c>
      <c r="D57" s="74">
        <v>206</v>
      </c>
      <c r="E57" s="23" t="str">
        <f t="shared" si="0"/>
        <v>ROMANACCI LUCA</v>
      </c>
      <c r="F57" s="3"/>
      <c r="G57" s="3"/>
      <c r="H57" s="3"/>
      <c r="I57" s="3"/>
      <c r="J57" s="108" t="s">
        <v>351</v>
      </c>
      <c r="K57" s="108" t="s">
        <v>115</v>
      </c>
      <c r="L57" s="75" t="s">
        <v>407</v>
      </c>
      <c r="M57" s="74">
        <v>195</v>
      </c>
      <c r="N57" s="103" t="str">
        <f t="shared" si="1"/>
        <v>LUCHETTI EDOARDO</v>
      </c>
      <c r="O57" s="104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108" t="s">
        <v>413</v>
      </c>
      <c r="B58" s="108" t="s">
        <v>13</v>
      </c>
      <c r="C58" s="75" t="s">
        <v>414</v>
      </c>
      <c r="D58" s="74">
        <v>206</v>
      </c>
      <c r="E58" s="23" t="str">
        <f t="shared" si="0"/>
        <v>CAVICCHI ALESSIO</v>
      </c>
      <c r="F58" s="3"/>
      <c r="G58" s="3"/>
      <c r="H58" s="3"/>
      <c r="I58" s="3"/>
      <c r="J58" s="108" t="s">
        <v>59</v>
      </c>
      <c r="K58" s="108" t="s">
        <v>13</v>
      </c>
      <c r="L58" s="75" t="s">
        <v>23</v>
      </c>
      <c r="M58" s="74">
        <v>195</v>
      </c>
      <c r="N58" s="103" t="str">
        <f t="shared" si="1"/>
        <v>FIORENTINI ALESSIO</v>
      </c>
      <c r="O58" s="104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108" t="s">
        <v>32</v>
      </c>
      <c r="B59" s="108" t="s">
        <v>33</v>
      </c>
      <c r="C59" s="75" t="s">
        <v>34</v>
      </c>
      <c r="D59" s="74">
        <v>206</v>
      </c>
      <c r="E59" s="23" t="str">
        <f t="shared" si="0"/>
        <v>BUSONI DANIELE</v>
      </c>
      <c r="F59" s="3"/>
      <c r="G59" s="3"/>
      <c r="H59" s="3"/>
      <c r="I59" s="3"/>
      <c r="J59" s="108" t="s">
        <v>424</v>
      </c>
      <c r="K59" s="108" t="s">
        <v>8</v>
      </c>
      <c r="L59" s="75" t="s">
        <v>11</v>
      </c>
      <c r="M59" s="74">
        <v>195</v>
      </c>
      <c r="N59" s="103" t="str">
        <f t="shared" si="1"/>
        <v>VALLI LUCA</v>
      </c>
      <c r="O59" s="104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108" t="s">
        <v>415</v>
      </c>
      <c r="B60" s="108" t="s">
        <v>416</v>
      </c>
      <c r="C60" s="75" t="s">
        <v>34</v>
      </c>
      <c r="D60" s="74">
        <v>205</v>
      </c>
      <c r="E60" s="23" t="str">
        <f t="shared" si="0"/>
        <v>BOGI SAMUELE</v>
      </c>
      <c r="F60" s="3"/>
      <c r="G60" s="3"/>
      <c r="H60" s="3"/>
      <c r="I60" s="3"/>
      <c r="J60" s="108" t="s">
        <v>82</v>
      </c>
      <c r="K60" s="108" t="s">
        <v>27</v>
      </c>
      <c r="L60" s="75" t="s">
        <v>83</v>
      </c>
      <c r="M60" s="74">
        <v>190</v>
      </c>
      <c r="N60" s="103" t="str">
        <f t="shared" si="1"/>
        <v>VETTORI SIMONE</v>
      </c>
      <c r="O60" s="104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108" t="s">
        <v>35</v>
      </c>
      <c r="B61" s="108" t="s">
        <v>20</v>
      </c>
      <c r="C61" s="75" t="s">
        <v>14</v>
      </c>
      <c r="D61" s="74">
        <v>205</v>
      </c>
      <c r="E61" s="23" t="str">
        <f t="shared" si="0"/>
        <v>MOSCHI LEONARDO</v>
      </c>
      <c r="F61" s="3"/>
      <c r="G61" s="3"/>
      <c r="H61" s="3"/>
      <c r="I61" s="3"/>
      <c r="J61" s="108" t="s">
        <v>393</v>
      </c>
      <c r="K61" s="63" t="s">
        <v>117</v>
      </c>
      <c r="L61" s="75" t="s">
        <v>34</v>
      </c>
      <c r="M61" s="74">
        <v>186</v>
      </c>
      <c r="N61" s="103" t="str">
        <f t="shared" si="1"/>
        <v>MELILLO ANTONIO</v>
      </c>
      <c r="O61" s="104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108" t="s">
        <v>237</v>
      </c>
      <c r="B62" s="108" t="s">
        <v>104</v>
      </c>
      <c r="C62" s="75" t="s">
        <v>34</v>
      </c>
      <c r="D62" s="74">
        <v>202</v>
      </c>
      <c r="E62" s="23" t="str">
        <f t="shared" si="0"/>
        <v>MATTEINI PAOLO</v>
      </c>
      <c r="F62" s="3"/>
      <c r="G62" s="3"/>
      <c r="H62" s="3"/>
      <c r="I62" s="3"/>
      <c r="J62" s="108" t="s">
        <v>93</v>
      </c>
      <c r="K62" s="108" t="s">
        <v>94</v>
      </c>
      <c r="L62" s="75" t="s">
        <v>23</v>
      </c>
      <c r="M62" s="74">
        <v>184</v>
      </c>
      <c r="N62" s="103" t="str">
        <f t="shared" si="1"/>
        <v>BAGNOLI ALESSANDRO</v>
      </c>
      <c r="O62" s="104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.75" customHeight="1">
      <c r="A63" s="16"/>
      <c r="B63" s="16"/>
      <c r="C63" s="16"/>
      <c r="D63" s="16"/>
      <c r="E63" s="1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>
      <c r="A64" s="198" t="s">
        <v>144</v>
      </c>
      <c r="B64" s="132"/>
      <c r="C64" s="132"/>
      <c r="D64" s="188"/>
      <c r="E64" s="16"/>
      <c r="F64" s="3"/>
      <c r="G64" s="3"/>
      <c r="H64" s="3"/>
      <c r="I64" s="3"/>
      <c r="J64" s="184" t="s">
        <v>404</v>
      </c>
      <c r="K64" s="185"/>
      <c r="L64" s="185"/>
      <c r="M64" s="186"/>
      <c r="N64" s="16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>
      <c r="A65" s="22" t="s">
        <v>0</v>
      </c>
      <c r="B65" s="22" t="s">
        <v>1</v>
      </c>
      <c r="C65" s="22" t="s">
        <v>2</v>
      </c>
      <c r="D65" s="22" t="s">
        <v>3</v>
      </c>
      <c r="E65" s="16"/>
      <c r="F65" s="3"/>
      <c r="G65" s="3"/>
      <c r="H65" s="3"/>
      <c r="I65" s="3"/>
      <c r="J65" s="22" t="s">
        <v>0</v>
      </c>
      <c r="K65" s="22" t="s">
        <v>1</v>
      </c>
      <c r="L65" s="22" t="s">
        <v>2</v>
      </c>
      <c r="M65" s="22" t="s">
        <v>3</v>
      </c>
      <c r="N65" s="16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108" t="s">
        <v>233</v>
      </c>
      <c r="B66" s="108" t="s">
        <v>111</v>
      </c>
      <c r="C66" s="75" t="s">
        <v>23</v>
      </c>
      <c r="D66" s="74">
        <v>208</v>
      </c>
      <c r="E66" s="23" t="str">
        <f aca="true" t="shared" si="2" ref="E66:E81">CONCATENATE(A66," ",B66)</f>
        <v>DERCHI FILIPPO</v>
      </c>
      <c r="F66" s="3"/>
      <c r="G66" s="3"/>
      <c r="H66" s="3"/>
      <c r="I66" s="3"/>
      <c r="J66" s="108" t="s">
        <v>81</v>
      </c>
      <c r="K66" s="108" t="s">
        <v>55</v>
      </c>
      <c r="L66" s="75" t="s">
        <v>14</v>
      </c>
      <c r="M66" s="74">
        <v>195</v>
      </c>
      <c r="N66" s="103" t="str">
        <f aca="true" t="shared" si="3" ref="N66:N129">CONCATENATE(J66," ",K66)</f>
        <v>BINI GIANLUCA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108" t="s">
        <v>51</v>
      </c>
      <c r="B67" s="108" t="s">
        <v>53</v>
      </c>
      <c r="C67" s="75" t="s">
        <v>54</v>
      </c>
      <c r="D67" s="74">
        <v>207</v>
      </c>
      <c r="E67" s="23" t="str">
        <f t="shared" si="2"/>
        <v>MONTAGNANI MARCO</v>
      </c>
      <c r="F67" s="3"/>
      <c r="G67" s="3"/>
      <c r="H67" s="3"/>
      <c r="I67" s="3"/>
      <c r="J67" s="108" t="s">
        <v>373</v>
      </c>
      <c r="K67" s="108" t="s">
        <v>8</v>
      </c>
      <c r="L67" s="75" t="s">
        <v>80</v>
      </c>
      <c r="M67" s="74">
        <v>195</v>
      </c>
      <c r="N67" s="103" t="str">
        <f t="shared" si="3"/>
        <v>CHIAPPETTA LUCA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108" t="s">
        <v>336</v>
      </c>
      <c r="B68" s="108" t="s">
        <v>109</v>
      </c>
      <c r="C68" s="75" t="s">
        <v>54</v>
      </c>
      <c r="D68" s="74">
        <v>207</v>
      </c>
      <c r="E68" s="23" t="str">
        <f t="shared" si="2"/>
        <v>BECHELLI STEFANO</v>
      </c>
      <c r="F68" s="3"/>
      <c r="G68" s="3"/>
      <c r="H68" s="3"/>
      <c r="I68" s="3"/>
      <c r="J68" s="108" t="s">
        <v>417</v>
      </c>
      <c r="K68" s="108" t="s">
        <v>388</v>
      </c>
      <c r="L68" s="75" t="s">
        <v>407</v>
      </c>
      <c r="M68" s="74">
        <v>195</v>
      </c>
      <c r="N68" s="103" t="str">
        <f t="shared" si="3"/>
        <v>VECCE DIEGO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108" t="s">
        <v>72</v>
      </c>
      <c r="B69" s="108" t="s">
        <v>53</v>
      </c>
      <c r="C69" s="75" t="s">
        <v>14</v>
      </c>
      <c r="D69" s="74">
        <v>204</v>
      </c>
      <c r="E69" s="23" t="str">
        <f t="shared" si="2"/>
        <v>GERACI MARCO</v>
      </c>
      <c r="F69" s="3"/>
      <c r="G69" s="3"/>
      <c r="H69" s="3"/>
      <c r="I69" s="3"/>
      <c r="J69" s="108" t="s">
        <v>445</v>
      </c>
      <c r="K69" s="108" t="s">
        <v>115</v>
      </c>
      <c r="L69" s="75" t="s">
        <v>34</v>
      </c>
      <c r="M69" s="74">
        <v>195</v>
      </c>
      <c r="N69" s="103" t="str">
        <f t="shared" si="3"/>
        <v>VANGELISTI EDOARDO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108" t="s">
        <v>77</v>
      </c>
      <c r="B70" s="108" t="s">
        <v>78</v>
      </c>
      <c r="C70" s="75" t="s">
        <v>54</v>
      </c>
      <c r="D70" s="74">
        <v>204</v>
      </c>
      <c r="E70" s="23" t="str">
        <f t="shared" si="2"/>
        <v>SAMPIERI CARLO</v>
      </c>
      <c r="F70" s="3"/>
      <c r="G70" s="3"/>
      <c r="H70" s="3"/>
      <c r="I70" s="3"/>
      <c r="J70" s="108" t="s">
        <v>52</v>
      </c>
      <c r="K70" s="108" t="s">
        <v>29</v>
      </c>
      <c r="L70" s="75" t="s">
        <v>11</v>
      </c>
      <c r="M70" s="74">
        <v>195</v>
      </c>
      <c r="N70" s="103" t="str">
        <f t="shared" si="3"/>
        <v>L'ABBATE  FRANCESCO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108" t="s">
        <v>67</v>
      </c>
      <c r="B71" s="108" t="s">
        <v>29</v>
      </c>
      <c r="C71" s="75" t="s">
        <v>14</v>
      </c>
      <c r="D71" s="74">
        <v>203</v>
      </c>
      <c r="E71" s="23" t="str">
        <f t="shared" si="2"/>
        <v>CHELONI FRANCESCO</v>
      </c>
      <c r="F71" s="3"/>
      <c r="G71" s="3"/>
      <c r="H71" s="3"/>
      <c r="I71" s="3"/>
      <c r="J71" s="108" t="s">
        <v>246</v>
      </c>
      <c r="K71" s="108" t="s">
        <v>247</v>
      </c>
      <c r="L71" s="75" t="s">
        <v>14</v>
      </c>
      <c r="M71" s="74">
        <v>195</v>
      </c>
      <c r="N71" s="103" t="str">
        <f t="shared" si="3"/>
        <v>BERNOCCHI MAURIZIO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108" t="s">
        <v>17</v>
      </c>
      <c r="B72" s="108" t="s">
        <v>18</v>
      </c>
      <c r="C72" s="75" t="s">
        <v>23</v>
      </c>
      <c r="D72" s="74">
        <v>203</v>
      </c>
      <c r="E72" s="23" t="str">
        <f t="shared" si="2"/>
        <v>CANEPA  VITTORIO</v>
      </c>
      <c r="F72" s="3"/>
      <c r="G72" s="3"/>
      <c r="H72" s="3"/>
      <c r="I72" s="3"/>
      <c r="J72" s="108" t="s">
        <v>248</v>
      </c>
      <c r="K72" s="108" t="s">
        <v>249</v>
      </c>
      <c r="L72" s="75" t="s">
        <v>11</v>
      </c>
      <c r="M72" s="74">
        <v>195</v>
      </c>
      <c r="N72" s="103" t="str">
        <f t="shared" si="3"/>
        <v>DI NOIA SALVATORE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108" t="s">
        <v>394</v>
      </c>
      <c r="B73" s="108" t="s">
        <v>257</v>
      </c>
      <c r="C73" s="75" t="s">
        <v>406</v>
      </c>
      <c r="D73" s="74">
        <v>202</v>
      </c>
      <c r="E73" s="23" t="str">
        <f t="shared" si="2"/>
        <v>TREMONTE DAVIDE</v>
      </c>
      <c r="F73" s="3"/>
      <c r="G73" s="3"/>
      <c r="H73" s="3"/>
      <c r="I73" s="3"/>
      <c r="J73" s="108" t="s">
        <v>235</v>
      </c>
      <c r="K73" s="108" t="s">
        <v>240</v>
      </c>
      <c r="L73" s="75" t="s">
        <v>25</v>
      </c>
      <c r="M73" s="74">
        <v>195</v>
      </c>
      <c r="N73" s="103" t="str">
        <f t="shared" si="3"/>
        <v>AMORE GIACOMO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108" t="s">
        <v>232</v>
      </c>
      <c r="B74" s="108" t="s">
        <v>29</v>
      </c>
      <c r="C74" s="75" t="s">
        <v>23</v>
      </c>
      <c r="D74" s="74">
        <v>201</v>
      </c>
      <c r="E74" s="23" t="str">
        <f t="shared" si="2"/>
        <v>INCROCCI FRANCESCO</v>
      </c>
      <c r="F74" s="3"/>
      <c r="G74" s="3"/>
      <c r="H74" s="3"/>
      <c r="I74" s="3"/>
      <c r="J74" s="108" t="s">
        <v>368</v>
      </c>
      <c r="K74" s="108" t="s">
        <v>111</v>
      </c>
      <c r="L74" s="75" t="s">
        <v>80</v>
      </c>
      <c r="M74" s="74">
        <v>195</v>
      </c>
      <c r="N74" s="103" t="str">
        <f t="shared" si="3"/>
        <v>BIANCHINI FILIPPO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108" t="s">
        <v>41</v>
      </c>
      <c r="B75" s="108" t="s">
        <v>43</v>
      </c>
      <c r="C75" s="75" t="s">
        <v>23</v>
      </c>
      <c r="D75" s="74">
        <v>201</v>
      </c>
      <c r="E75" s="23" t="str">
        <f t="shared" si="2"/>
        <v>NUCCI GIANNI</v>
      </c>
      <c r="F75" s="3"/>
      <c r="G75" s="3"/>
      <c r="H75" s="3"/>
      <c r="I75" s="3"/>
      <c r="J75" s="108" t="s">
        <v>82</v>
      </c>
      <c r="K75" s="108" t="s">
        <v>5</v>
      </c>
      <c r="L75" s="75" t="s">
        <v>83</v>
      </c>
      <c r="M75" s="74">
        <v>195</v>
      </c>
      <c r="N75" s="103" t="str">
        <f t="shared" si="3"/>
        <v>VETTORI ALBERTO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108" t="s">
        <v>30</v>
      </c>
      <c r="B76" s="108" t="s">
        <v>31</v>
      </c>
      <c r="C76" s="75" t="s">
        <v>25</v>
      </c>
      <c r="D76" s="74">
        <v>201</v>
      </c>
      <c r="E76" s="23" t="str">
        <f t="shared" si="2"/>
        <v>MACHI' GIOVANNI</v>
      </c>
      <c r="F76" s="3"/>
      <c r="G76" s="3"/>
      <c r="H76" s="3"/>
      <c r="I76" s="3"/>
      <c r="J76" s="108" t="s">
        <v>359</v>
      </c>
      <c r="K76" s="108" t="s">
        <v>94</v>
      </c>
      <c r="L76" s="75" t="s">
        <v>63</v>
      </c>
      <c r="M76" s="74">
        <v>195</v>
      </c>
      <c r="N76" s="103" t="str">
        <f t="shared" si="3"/>
        <v>BATTINI ALESSANDRO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108" t="s">
        <v>52</v>
      </c>
      <c r="B77" s="108" t="s">
        <v>55</v>
      </c>
      <c r="C77" s="75" t="s">
        <v>11</v>
      </c>
      <c r="D77" s="74">
        <v>200</v>
      </c>
      <c r="E77" s="23" t="str">
        <f t="shared" si="2"/>
        <v>L'ABBATE  GIANLUCA</v>
      </c>
      <c r="F77" s="3"/>
      <c r="G77" s="3"/>
      <c r="H77" s="3"/>
      <c r="I77" s="3"/>
      <c r="J77" s="108" t="s">
        <v>108</v>
      </c>
      <c r="K77" s="108" t="s">
        <v>18</v>
      </c>
      <c r="L77" s="75" t="s">
        <v>16</v>
      </c>
      <c r="M77" s="74">
        <v>195</v>
      </c>
      <c r="N77" s="103" t="str">
        <f t="shared" si="3"/>
        <v>SANTONI VITTORIO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108" t="s">
        <v>390</v>
      </c>
      <c r="B78" s="108" t="s">
        <v>120</v>
      </c>
      <c r="C78" s="75" t="s">
        <v>11</v>
      </c>
      <c r="D78" s="74">
        <v>198</v>
      </c>
      <c r="E78" s="23" t="str">
        <f t="shared" si="2"/>
        <v>CORRADI FEDERICO</v>
      </c>
      <c r="F78" s="3"/>
      <c r="G78" s="3"/>
      <c r="H78" s="3"/>
      <c r="I78" s="3"/>
      <c r="J78" s="108" t="s">
        <v>459</v>
      </c>
      <c r="K78" s="108" t="s">
        <v>5</v>
      </c>
      <c r="L78" s="75" t="s">
        <v>34</v>
      </c>
      <c r="M78" s="74">
        <v>195</v>
      </c>
      <c r="N78" s="103" t="str">
        <f t="shared" si="3"/>
        <v>ORLANDI ALBERTO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108" t="s">
        <v>15</v>
      </c>
      <c r="B79" s="108" t="s">
        <v>10</v>
      </c>
      <c r="C79" s="75" t="s">
        <v>23</v>
      </c>
      <c r="D79" s="74">
        <v>198</v>
      </c>
      <c r="E79" s="23" t="str">
        <f t="shared" si="2"/>
        <v>SELMI FABIO</v>
      </c>
      <c r="F79" s="3"/>
      <c r="G79" s="3"/>
      <c r="H79" s="3"/>
      <c r="I79" s="3"/>
      <c r="J79" s="108" t="s">
        <v>4</v>
      </c>
      <c r="K79" s="108" t="s">
        <v>69</v>
      </c>
      <c r="L79" s="75" t="s">
        <v>464</v>
      </c>
      <c r="M79" s="74">
        <v>195</v>
      </c>
      <c r="N79" s="103" t="str">
        <f t="shared" si="3"/>
        <v>LOMBARDI MATTEO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108" t="s">
        <v>339</v>
      </c>
      <c r="B80" s="108" t="s">
        <v>22</v>
      </c>
      <c r="C80" s="75" t="s">
        <v>11</v>
      </c>
      <c r="D80" s="74">
        <v>197</v>
      </c>
      <c r="E80" s="23" t="str">
        <f t="shared" si="2"/>
        <v>PISCINI ANDREA</v>
      </c>
      <c r="F80" s="3"/>
      <c r="G80" s="3"/>
      <c r="H80" s="3"/>
      <c r="I80" s="3"/>
      <c r="J80" s="108" t="s">
        <v>128</v>
      </c>
      <c r="K80" s="108" t="s">
        <v>69</v>
      </c>
      <c r="L80" s="75" t="s">
        <v>407</v>
      </c>
      <c r="M80" s="74">
        <v>195</v>
      </c>
      <c r="N80" s="103" t="str">
        <f t="shared" si="3"/>
        <v>MARTINELLI MATTEO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">
      <c r="A81" s="108" t="s">
        <v>367</v>
      </c>
      <c r="B81" s="108" t="s">
        <v>69</v>
      </c>
      <c r="C81" s="75" t="s">
        <v>11</v>
      </c>
      <c r="D81" s="74">
        <v>196</v>
      </c>
      <c r="E81" s="23" t="str">
        <f t="shared" si="2"/>
        <v>CAZZAROTTO MATTEO</v>
      </c>
      <c r="F81" s="3"/>
      <c r="G81" s="3"/>
      <c r="H81" s="3"/>
      <c r="I81" s="3"/>
      <c r="J81" s="108" t="s">
        <v>420</v>
      </c>
      <c r="K81" s="108" t="s">
        <v>31</v>
      </c>
      <c r="L81" s="75" t="s">
        <v>406</v>
      </c>
      <c r="M81" s="74">
        <v>194</v>
      </c>
      <c r="N81" s="103" t="str">
        <f t="shared" si="3"/>
        <v>LUPO GIOVANNI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>
      <c r="A82" s="16"/>
      <c r="B82" s="16"/>
      <c r="C82" s="16"/>
      <c r="D82" s="16"/>
      <c r="E82" s="16"/>
      <c r="F82" s="3"/>
      <c r="G82" s="3"/>
      <c r="H82" s="3"/>
      <c r="I82" s="3"/>
      <c r="J82" s="108" t="s">
        <v>418</v>
      </c>
      <c r="K82" s="108" t="s">
        <v>419</v>
      </c>
      <c r="L82" s="75" t="s">
        <v>411</v>
      </c>
      <c r="M82" s="74">
        <v>194</v>
      </c>
      <c r="N82" s="103" t="str">
        <f t="shared" si="3"/>
        <v>BERNI ADRIANO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187" t="s">
        <v>145</v>
      </c>
      <c r="B83" s="132"/>
      <c r="C83" s="132"/>
      <c r="D83" s="188"/>
      <c r="E83" s="16"/>
      <c r="F83" s="3"/>
      <c r="G83" s="3"/>
      <c r="H83" s="3"/>
      <c r="I83" s="3"/>
      <c r="J83" s="108" t="s">
        <v>97</v>
      </c>
      <c r="K83" s="108" t="s">
        <v>98</v>
      </c>
      <c r="L83" s="75" t="s">
        <v>34</v>
      </c>
      <c r="M83" s="74">
        <v>194</v>
      </c>
      <c r="N83" s="103" t="str">
        <f t="shared" si="3"/>
        <v>CASAGLI REMO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22" t="s">
        <v>0</v>
      </c>
      <c r="B84" s="22" t="s">
        <v>1</v>
      </c>
      <c r="C84" s="22" t="s">
        <v>2</v>
      </c>
      <c r="D84" s="22" t="s">
        <v>3</v>
      </c>
      <c r="E84" s="16"/>
      <c r="F84" s="3"/>
      <c r="G84" s="3"/>
      <c r="H84" s="3"/>
      <c r="I84" s="3"/>
      <c r="J84" s="108" t="s">
        <v>378</v>
      </c>
      <c r="K84" s="108" t="s">
        <v>379</v>
      </c>
      <c r="L84" s="75" t="s">
        <v>80</v>
      </c>
      <c r="M84" s="74">
        <v>194</v>
      </c>
      <c r="N84" s="103" t="str">
        <f t="shared" si="3"/>
        <v xml:space="preserve">MENCUCCI MARCO 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108" t="s">
        <v>56</v>
      </c>
      <c r="B85" s="108" t="s">
        <v>57</v>
      </c>
      <c r="C85" s="75" t="s">
        <v>25</v>
      </c>
      <c r="D85" s="74">
        <v>212</v>
      </c>
      <c r="E85" s="23" t="str">
        <f aca="true" t="shared" si="4" ref="E85:E100">CONCATENATE(A85," ",B85)</f>
        <v>COGONI  RICCARDO</v>
      </c>
      <c r="F85" s="3"/>
      <c r="G85" s="3"/>
      <c r="H85" s="3"/>
      <c r="I85" s="3"/>
      <c r="J85" s="108" t="s">
        <v>113</v>
      </c>
      <c r="K85" s="108" t="s">
        <v>94</v>
      </c>
      <c r="L85" s="75" t="s">
        <v>16</v>
      </c>
      <c r="M85" s="74">
        <v>194</v>
      </c>
      <c r="N85" s="103" t="str">
        <f t="shared" si="3"/>
        <v>REGGIO ALESSANDRO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108" t="s">
        <v>73</v>
      </c>
      <c r="B86" s="108" t="s">
        <v>13</v>
      </c>
      <c r="C86" s="75" t="s">
        <v>23</v>
      </c>
      <c r="D86" s="74">
        <v>208</v>
      </c>
      <c r="E86" s="23" t="str">
        <f t="shared" si="4"/>
        <v>ANICHINI ALESSIO</v>
      </c>
      <c r="F86" s="3"/>
      <c r="G86" s="3"/>
      <c r="H86" s="3"/>
      <c r="I86" s="3"/>
      <c r="J86" s="108" t="s">
        <v>114</v>
      </c>
      <c r="K86" s="108" t="s">
        <v>115</v>
      </c>
      <c r="L86" s="75" t="s">
        <v>25</v>
      </c>
      <c r="M86" s="74">
        <v>194</v>
      </c>
      <c r="N86" s="103" t="str">
        <f t="shared" si="3"/>
        <v>MANTERI EDOARDO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108" t="s">
        <v>410</v>
      </c>
      <c r="B87" s="108" t="s">
        <v>24</v>
      </c>
      <c r="C87" s="75" t="s">
        <v>34</v>
      </c>
      <c r="D87" s="74">
        <v>206</v>
      </c>
      <c r="E87" s="23" t="str">
        <f t="shared" si="4"/>
        <v>PULIGA ROBERTO</v>
      </c>
      <c r="F87" s="3"/>
      <c r="G87" s="3"/>
      <c r="H87" s="3"/>
      <c r="I87" s="3"/>
      <c r="J87" s="108" t="s">
        <v>354</v>
      </c>
      <c r="K87" s="108" t="s">
        <v>94</v>
      </c>
      <c r="L87" s="75" t="s">
        <v>63</v>
      </c>
      <c r="M87" s="74">
        <v>194</v>
      </c>
      <c r="N87" s="103" t="str">
        <f t="shared" si="3"/>
        <v>PUCCI ALESSANDRO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108" t="s">
        <v>19</v>
      </c>
      <c r="B88" s="108" t="s">
        <v>20</v>
      </c>
      <c r="C88" s="75" t="s">
        <v>14</v>
      </c>
      <c r="D88" s="74">
        <v>203</v>
      </c>
      <c r="E88" s="23" t="str">
        <f t="shared" si="4"/>
        <v>DECARIA LEONARDO</v>
      </c>
      <c r="F88" s="3"/>
      <c r="G88" s="3"/>
      <c r="H88" s="3"/>
      <c r="I88" s="3"/>
      <c r="J88" s="108" t="s">
        <v>461</v>
      </c>
      <c r="K88" s="108" t="s">
        <v>462</v>
      </c>
      <c r="L88" s="75" t="s">
        <v>80</v>
      </c>
      <c r="M88" s="74">
        <v>194</v>
      </c>
      <c r="N88" s="103" t="str">
        <f t="shared" si="3"/>
        <v>STASSI GIROLAMO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108" t="s">
        <v>96</v>
      </c>
      <c r="B89" s="108" t="s">
        <v>31</v>
      </c>
      <c r="C89" s="75" t="s">
        <v>80</v>
      </c>
      <c r="D89" s="74">
        <v>202</v>
      </c>
      <c r="E89" s="23" t="str">
        <f t="shared" si="4"/>
        <v>BOLOGNESI GIOVANNI</v>
      </c>
      <c r="F89" s="3"/>
      <c r="G89" s="3"/>
      <c r="H89" s="3"/>
      <c r="I89" s="3"/>
      <c r="J89" s="108" t="s">
        <v>436</v>
      </c>
      <c r="K89" s="108" t="s">
        <v>422</v>
      </c>
      <c r="L89" s="75" t="s">
        <v>54</v>
      </c>
      <c r="M89" s="74">
        <v>194</v>
      </c>
      <c r="N89" s="103" t="str">
        <f t="shared" si="3"/>
        <v>GINESE DOMENICO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108" t="s">
        <v>61</v>
      </c>
      <c r="B90" s="108" t="s">
        <v>53</v>
      </c>
      <c r="C90" s="75" t="s">
        <v>11</v>
      </c>
      <c r="D90" s="74">
        <v>200</v>
      </c>
      <c r="E90" s="23" t="str">
        <f t="shared" si="4"/>
        <v>MOSCHINI MARCO</v>
      </c>
      <c r="F90" s="3"/>
      <c r="G90" s="3"/>
      <c r="H90" s="3"/>
      <c r="I90" s="3"/>
      <c r="J90" s="108" t="s">
        <v>392</v>
      </c>
      <c r="K90" s="108" t="s">
        <v>104</v>
      </c>
      <c r="L90" s="75" t="s">
        <v>406</v>
      </c>
      <c r="M90" s="74">
        <v>193</v>
      </c>
      <c r="N90" s="103" t="str">
        <f t="shared" si="3"/>
        <v>INNOCENTI PAOLO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108" t="s">
        <v>352</v>
      </c>
      <c r="B91" s="108" t="s">
        <v>353</v>
      </c>
      <c r="C91" s="75" t="s">
        <v>11</v>
      </c>
      <c r="D91" s="74">
        <v>200</v>
      </c>
      <c r="E91" s="23" t="str">
        <f t="shared" si="4"/>
        <v>CHIAVACCI IACOPO</v>
      </c>
      <c r="F91" s="3"/>
      <c r="G91" s="3"/>
      <c r="H91" s="3"/>
      <c r="I91" s="3"/>
      <c r="J91" s="108" t="s">
        <v>452</v>
      </c>
      <c r="K91" s="108" t="s">
        <v>453</v>
      </c>
      <c r="L91" s="75" t="s">
        <v>54</v>
      </c>
      <c r="M91" s="74">
        <v>193</v>
      </c>
      <c r="N91" s="103" t="str">
        <f t="shared" si="3"/>
        <v>PAGLIANTINI DUCCIO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108" t="s">
        <v>9</v>
      </c>
      <c r="B92" s="108" t="s">
        <v>10</v>
      </c>
      <c r="C92" s="75" t="s">
        <v>11</v>
      </c>
      <c r="D92" s="74">
        <v>200</v>
      </c>
      <c r="E92" s="23" t="str">
        <f t="shared" si="4"/>
        <v>NEPI FABIO</v>
      </c>
      <c r="F92" s="3"/>
      <c r="G92" s="3"/>
      <c r="H92" s="3"/>
      <c r="I92" s="3"/>
      <c r="J92" s="108" t="s">
        <v>446</v>
      </c>
      <c r="K92" s="108" t="s">
        <v>53</v>
      </c>
      <c r="L92" s="75" t="s">
        <v>406</v>
      </c>
      <c r="M92" s="74">
        <v>193</v>
      </c>
      <c r="N92" s="103" t="str">
        <f t="shared" si="3"/>
        <v>BONAFEDE MARCO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108" t="s">
        <v>64</v>
      </c>
      <c r="B93" s="108" t="s">
        <v>24</v>
      </c>
      <c r="C93" s="75" t="s">
        <v>14</v>
      </c>
      <c r="D93" s="74">
        <v>198</v>
      </c>
      <c r="E93" s="23" t="str">
        <f t="shared" si="4"/>
        <v>LA ROCCA ROBERTO</v>
      </c>
      <c r="F93" s="3"/>
      <c r="G93" s="3"/>
      <c r="H93" s="3"/>
      <c r="I93" s="3"/>
      <c r="J93" s="108" t="s">
        <v>365</v>
      </c>
      <c r="K93" s="108" t="s">
        <v>22</v>
      </c>
      <c r="L93" s="75" t="s">
        <v>80</v>
      </c>
      <c r="M93" s="74">
        <v>193</v>
      </c>
      <c r="N93" s="103" t="str">
        <f t="shared" si="3"/>
        <v>FRANCESCONI ANDREA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108" t="s">
        <v>243</v>
      </c>
      <c r="B94" s="108" t="s">
        <v>57</v>
      </c>
      <c r="C94" s="75" t="s">
        <v>11</v>
      </c>
      <c r="D94" s="74">
        <v>197</v>
      </c>
      <c r="E94" s="23" t="str">
        <f t="shared" si="4"/>
        <v>TICCIATI RICCARDO</v>
      </c>
      <c r="F94" s="3"/>
      <c r="G94" s="3"/>
      <c r="H94" s="3"/>
      <c r="I94" s="3"/>
      <c r="J94" s="108" t="s">
        <v>112</v>
      </c>
      <c r="K94" s="108" t="s">
        <v>53</v>
      </c>
      <c r="L94" s="75" t="s">
        <v>34</v>
      </c>
      <c r="M94" s="74">
        <v>193</v>
      </c>
      <c r="N94" s="103" t="str">
        <f t="shared" si="3"/>
        <v>CASTAGNI MARCO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108" t="s">
        <v>110</v>
      </c>
      <c r="B95" s="108" t="s">
        <v>111</v>
      </c>
      <c r="C95" s="75" t="s">
        <v>406</v>
      </c>
      <c r="D95" s="74">
        <v>196</v>
      </c>
      <c r="E95" s="23" t="str">
        <f t="shared" si="4"/>
        <v>BARBINI FILIPPO</v>
      </c>
      <c r="F95" s="3"/>
      <c r="G95" s="3"/>
      <c r="H95" s="3"/>
      <c r="I95" s="3"/>
      <c r="J95" s="108" t="s">
        <v>129</v>
      </c>
      <c r="K95" s="108" t="s">
        <v>130</v>
      </c>
      <c r="L95" s="75" t="s">
        <v>14</v>
      </c>
      <c r="M95" s="74">
        <v>193</v>
      </c>
      <c r="N95" s="103" t="str">
        <f t="shared" si="3"/>
        <v>CETARINI MARCELLO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108" t="s">
        <v>389</v>
      </c>
      <c r="B96" s="108" t="s">
        <v>242</v>
      </c>
      <c r="C96" s="75" t="s">
        <v>11</v>
      </c>
      <c r="D96" s="74">
        <v>196</v>
      </c>
      <c r="E96" s="23" t="str">
        <f t="shared" si="4"/>
        <v>DELLA BARTOLA MIRKO</v>
      </c>
      <c r="F96" s="3"/>
      <c r="G96" s="3"/>
      <c r="H96" s="3"/>
      <c r="I96" s="3"/>
      <c r="J96" s="108" t="s">
        <v>381</v>
      </c>
      <c r="K96" s="108" t="s">
        <v>69</v>
      </c>
      <c r="L96" s="75" t="s">
        <v>377</v>
      </c>
      <c r="M96" s="74">
        <v>193</v>
      </c>
      <c r="N96" s="103" t="str">
        <f t="shared" si="3"/>
        <v>PISANI MATTEO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108" t="s">
        <v>103</v>
      </c>
      <c r="B97" s="108" t="s">
        <v>104</v>
      </c>
      <c r="C97" s="75" t="s">
        <v>14</v>
      </c>
      <c r="D97" s="74">
        <v>196</v>
      </c>
      <c r="E97" s="23" t="str">
        <f t="shared" si="4"/>
        <v>BORETTI  PAOLO</v>
      </c>
      <c r="F97" s="3"/>
      <c r="G97" s="3"/>
      <c r="H97" s="3"/>
      <c r="I97" s="3"/>
      <c r="J97" s="108" t="s">
        <v>254</v>
      </c>
      <c r="K97" s="108" t="s">
        <v>255</v>
      </c>
      <c r="L97" s="75" t="s">
        <v>34</v>
      </c>
      <c r="M97" s="74">
        <v>193</v>
      </c>
      <c r="N97" s="103" t="str">
        <f t="shared" si="3"/>
        <v>GERI EMANUELE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108" t="s">
        <v>127</v>
      </c>
      <c r="B98" s="108" t="s">
        <v>109</v>
      </c>
      <c r="C98" s="75" t="s">
        <v>11</v>
      </c>
      <c r="D98" s="74">
        <v>195</v>
      </c>
      <c r="E98" s="23" t="str">
        <f t="shared" si="4"/>
        <v>CAGNONI  STEFANO</v>
      </c>
      <c r="F98" s="3"/>
      <c r="G98" s="3"/>
      <c r="H98" s="3"/>
      <c r="I98" s="3"/>
      <c r="J98" s="108" t="s">
        <v>360</v>
      </c>
      <c r="K98" s="108" t="s">
        <v>249</v>
      </c>
      <c r="L98" s="75" t="s">
        <v>6</v>
      </c>
      <c r="M98" s="74">
        <v>193</v>
      </c>
      <c r="N98" s="103" t="str">
        <f t="shared" si="3"/>
        <v>SCARRONE SALVATORE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108" t="s">
        <v>105</v>
      </c>
      <c r="B99" s="108" t="s">
        <v>106</v>
      </c>
      <c r="C99" s="75" t="s">
        <v>11</v>
      </c>
      <c r="D99" s="74">
        <v>194</v>
      </c>
      <c r="E99" s="23" t="str">
        <f t="shared" si="4"/>
        <v>GRAGNANI NICOLA</v>
      </c>
      <c r="F99" s="3"/>
      <c r="G99" s="3"/>
      <c r="H99" s="3"/>
      <c r="I99" s="3"/>
      <c r="J99" s="108" t="s">
        <v>118</v>
      </c>
      <c r="K99" s="108" t="s">
        <v>106</v>
      </c>
      <c r="L99" s="75" t="s">
        <v>11</v>
      </c>
      <c r="M99" s="74">
        <v>193</v>
      </c>
      <c r="N99" s="103" t="str">
        <f t="shared" si="3"/>
        <v>TOGNETTI NICOLA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>
      <c r="A100" s="108" t="s">
        <v>88</v>
      </c>
      <c r="B100" s="108" t="s">
        <v>89</v>
      </c>
      <c r="C100" s="62" t="s">
        <v>25</v>
      </c>
      <c r="D100" s="74">
        <v>193</v>
      </c>
      <c r="E100" s="23" t="str">
        <f t="shared" si="4"/>
        <v>CALAMAI CLAUDIO</v>
      </c>
      <c r="F100" s="3"/>
      <c r="G100" s="3"/>
      <c r="H100" s="3"/>
      <c r="I100" s="3"/>
      <c r="J100" s="108" t="s">
        <v>256</v>
      </c>
      <c r="K100" s="108" t="s">
        <v>257</v>
      </c>
      <c r="L100" s="75" t="s">
        <v>16</v>
      </c>
      <c r="M100" s="74">
        <v>193</v>
      </c>
      <c r="N100" s="103" t="str">
        <f t="shared" si="3"/>
        <v>RIBECAI DAVIDE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>
      <c r="A101" s="78"/>
      <c r="B101" s="78"/>
      <c r="C101" s="75"/>
      <c r="D101" s="65"/>
      <c r="E101" s="23"/>
      <c r="F101" s="3"/>
      <c r="G101" s="3"/>
      <c r="H101" s="3"/>
      <c r="I101" s="3"/>
      <c r="J101" s="108" t="s">
        <v>253</v>
      </c>
      <c r="K101" s="108" t="s">
        <v>33</v>
      </c>
      <c r="L101" s="75" t="s">
        <v>80</v>
      </c>
      <c r="M101" s="74">
        <v>193</v>
      </c>
      <c r="N101" s="103" t="str">
        <f t="shared" si="3"/>
        <v>CIARDI DUPRE' DANIELE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189" t="s">
        <v>402</v>
      </c>
      <c r="B102" s="132"/>
      <c r="C102" s="132"/>
      <c r="D102" s="188"/>
      <c r="E102" s="16"/>
      <c r="F102" s="3"/>
      <c r="G102" s="3"/>
      <c r="H102" s="3"/>
      <c r="I102" s="3"/>
      <c r="J102" s="108" t="s">
        <v>457</v>
      </c>
      <c r="K102" s="108" t="s">
        <v>458</v>
      </c>
      <c r="L102" s="75" t="s">
        <v>54</v>
      </c>
      <c r="M102" s="74">
        <v>193</v>
      </c>
      <c r="N102" s="103" t="str">
        <f t="shared" si="3"/>
        <v>CIRILLO VINCENZO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22" t="s">
        <v>0</v>
      </c>
      <c r="B103" s="22" t="s">
        <v>1</v>
      </c>
      <c r="C103" s="22" t="s">
        <v>2</v>
      </c>
      <c r="D103" s="22" t="s">
        <v>3</v>
      </c>
      <c r="E103" s="16"/>
      <c r="F103" s="3"/>
      <c r="G103" s="3"/>
      <c r="H103" s="3"/>
      <c r="I103" s="3"/>
      <c r="J103" s="108" t="s">
        <v>465</v>
      </c>
      <c r="K103" s="108" t="s">
        <v>466</v>
      </c>
      <c r="L103" s="75" t="s">
        <v>464</v>
      </c>
      <c r="M103" s="74">
        <v>193</v>
      </c>
      <c r="N103" s="103" t="str">
        <f t="shared" si="3"/>
        <v>LIGNITE MATTIA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108" t="s">
        <v>471</v>
      </c>
      <c r="B104" s="108" t="s">
        <v>472</v>
      </c>
      <c r="C104" s="75" t="s">
        <v>80</v>
      </c>
      <c r="D104" s="74">
        <v>192</v>
      </c>
      <c r="E104" s="23" t="str">
        <f aca="true" t="shared" si="5" ref="E104:E132">CONCATENATE(A104," ",B104)</f>
        <v>CECCARDI MARTINA</v>
      </c>
      <c r="F104" s="3"/>
      <c r="G104" s="3"/>
      <c r="H104" s="3"/>
      <c r="I104" s="3"/>
      <c r="J104" s="108" t="s">
        <v>341</v>
      </c>
      <c r="K104" s="108" t="s">
        <v>115</v>
      </c>
      <c r="L104" s="75" t="s">
        <v>11</v>
      </c>
      <c r="M104" s="74">
        <v>192</v>
      </c>
      <c r="N104" s="103" t="str">
        <f t="shared" si="3"/>
        <v>BRAMBILLA EDOARDO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108" t="s">
        <v>90</v>
      </c>
      <c r="B105" s="108" t="s">
        <v>91</v>
      </c>
      <c r="C105" s="75" t="s">
        <v>14</v>
      </c>
      <c r="D105" s="74">
        <v>190</v>
      </c>
      <c r="E105" s="23" t="str">
        <f t="shared" si="5"/>
        <v>PAOLI ELISA</v>
      </c>
      <c r="F105" s="3"/>
      <c r="G105" s="3"/>
      <c r="H105" s="3"/>
      <c r="I105" s="3"/>
      <c r="J105" s="108" t="s">
        <v>131</v>
      </c>
      <c r="K105" s="108" t="s">
        <v>22</v>
      </c>
      <c r="L105" s="75" t="s">
        <v>16</v>
      </c>
      <c r="M105" s="74">
        <v>192</v>
      </c>
      <c r="N105" s="103" t="str">
        <f t="shared" si="3"/>
        <v>VANACORE ANDREA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108" t="s">
        <v>454</v>
      </c>
      <c r="B106" s="108" t="s">
        <v>455</v>
      </c>
      <c r="C106" s="75" t="s">
        <v>23</v>
      </c>
      <c r="D106" s="74">
        <v>189</v>
      </c>
      <c r="E106" s="23" t="str">
        <f t="shared" si="5"/>
        <v>PUPILLI LINDA</v>
      </c>
      <c r="F106" s="3"/>
      <c r="G106" s="3"/>
      <c r="H106" s="3"/>
      <c r="I106" s="3"/>
      <c r="J106" s="108" t="s">
        <v>73</v>
      </c>
      <c r="K106" s="108" t="s">
        <v>74</v>
      </c>
      <c r="L106" s="75" t="s">
        <v>23</v>
      </c>
      <c r="M106" s="74">
        <v>191</v>
      </c>
      <c r="N106" s="103" t="str">
        <f t="shared" si="3"/>
        <v>ANICHINI ALDO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108" t="s">
        <v>141</v>
      </c>
      <c r="B107" s="108" t="s">
        <v>142</v>
      </c>
      <c r="C107" s="75" t="s">
        <v>54</v>
      </c>
      <c r="D107" s="74">
        <v>188</v>
      </c>
      <c r="E107" s="23" t="str">
        <f t="shared" si="5"/>
        <v>BIBBIANI ALICE</v>
      </c>
      <c r="F107" s="3"/>
      <c r="G107" s="3"/>
      <c r="H107" s="3"/>
      <c r="I107" s="3"/>
      <c r="J107" s="108" t="s">
        <v>52</v>
      </c>
      <c r="K107" s="108" t="s">
        <v>29</v>
      </c>
      <c r="L107" s="75" t="s">
        <v>11</v>
      </c>
      <c r="M107" s="74">
        <v>191</v>
      </c>
      <c r="N107" s="103" t="str">
        <f t="shared" si="3"/>
        <v>L'ABBATE  FRANCESCO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108" t="s">
        <v>447</v>
      </c>
      <c r="B108" s="108" t="s">
        <v>448</v>
      </c>
      <c r="C108" s="75" t="s">
        <v>80</v>
      </c>
      <c r="D108" s="74">
        <v>188</v>
      </c>
      <c r="E108" s="23" t="str">
        <f t="shared" si="5"/>
        <v>VIGNOLI PAMELA</v>
      </c>
      <c r="F108" s="3"/>
      <c r="G108" s="3"/>
      <c r="H108" s="3"/>
      <c r="I108" s="3"/>
      <c r="J108" s="108" t="s">
        <v>244</v>
      </c>
      <c r="K108" s="108" t="s">
        <v>27</v>
      </c>
      <c r="L108" s="75" t="s">
        <v>107</v>
      </c>
      <c r="M108" s="74">
        <v>191</v>
      </c>
      <c r="N108" s="103" t="str">
        <f t="shared" si="3"/>
        <v>CASTELLACCI SIMONE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108" t="s">
        <v>75</v>
      </c>
      <c r="B109" s="108" t="s">
        <v>76</v>
      </c>
      <c r="C109" s="75" t="s">
        <v>23</v>
      </c>
      <c r="D109" s="74">
        <v>185</v>
      </c>
      <c r="E109" s="23" t="str">
        <f t="shared" si="5"/>
        <v>CIULLO CHIARA</v>
      </c>
      <c r="F109" s="3"/>
      <c r="G109" s="3"/>
      <c r="H109" s="3"/>
      <c r="I109" s="3"/>
      <c r="J109" s="108" t="s">
        <v>245</v>
      </c>
      <c r="K109" s="108" t="s">
        <v>230</v>
      </c>
      <c r="L109" s="75" t="s">
        <v>34</v>
      </c>
      <c r="M109" s="74">
        <v>191</v>
      </c>
      <c r="N109" s="103" t="str">
        <f t="shared" si="3"/>
        <v>OLIVELLI DARIO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108" t="s">
        <v>370</v>
      </c>
      <c r="B110" s="108" t="s">
        <v>371</v>
      </c>
      <c r="C110" s="75" t="s">
        <v>80</v>
      </c>
      <c r="D110" s="74">
        <v>179</v>
      </c>
      <c r="E110" s="23" t="str">
        <f t="shared" si="5"/>
        <v>FUMAROLA DANIELA</v>
      </c>
      <c r="F110" s="3"/>
      <c r="G110" s="3"/>
      <c r="H110" s="3"/>
      <c r="I110" s="3"/>
      <c r="J110" s="108" t="s">
        <v>460</v>
      </c>
      <c r="K110" s="108" t="s">
        <v>57</v>
      </c>
      <c r="L110" s="75" t="s">
        <v>34</v>
      </c>
      <c r="M110" s="74">
        <v>191</v>
      </c>
      <c r="N110" s="103" t="str">
        <f t="shared" si="3"/>
        <v>ROCCHI RICCARDO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108" t="s">
        <v>32</v>
      </c>
      <c r="B111" s="108" t="s">
        <v>126</v>
      </c>
      <c r="C111" s="75" t="s">
        <v>25</v>
      </c>
      <c r="D111" s="74">
        <v>179</v>
      </c>
      <c r="E111" s="23" t="str">
        <f t="shared" si="5"/>
        <v>BUSONI PATRIZIA</v>
      </c>
      <c r="F111" s="3"/>
      <c r="G111" s="3"/>
      <c r="H111" s="3"/>
      <c r="I111" s="3"/>
      <c r="J111" s="108" t="s">
        <v>467</v>
      </c>
      <c r="K111" s="108" t="s">
        <v>104</v>
      </c>
      <c r="L111" s="75" t="s">
        <v>54</v>
      </c>
      <c r="M111" s="74">
        <v>191</v>
      </c>
      <c r="N111" s="103" t="str">
        <f t="shared" si="3"/>
        <v>DE FALCO PAOLO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108" t="s">
        <v>135</v>
      </c>
      <c r="B112" s="108" t="s">
        <v>136</v>
      </c>
      <c r="C112" s="75" t="s">
        <v>11</v>
      </c>
      <c r="D112" s="74">
        <v>178</v>
      </c>
      <c r="E112" s="23" t="str">
        <f t="shared" si="5"/>
        <v>CARICO ANTONELLA</v>
      </c>
      <c r="F112" s="3"/>
      <c r="G112" s="3"/>
      <c r="H112" s="3"/>
      <c r="I112" s="3"/>
      <c r="J112" s="108" t="s">
        <v>380</v>
      </c>
      <c r="K112" s="108" t="s">
        <v>20</v>
      </c>
      <c r="L112" s="75" t="s">
        <v>14</v>
      </c>
      <c r="M112" s="74">
        <v>191</v>
      </c>
      <c r="N112" s="103" t="str">
        <f t="shared" si="3"/>
        <v>GORINI LEONARDO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108" t="s">
        <v>7</v>
      </c>
      <c r="B113" s="108" t="s">
        <v>134</v>
      </c>
      <c r="C113" s="75" t="s">
        <v>25</v>
      </c>
      <c r="D113" s="74">
        <v>177</v>
      </c>
      <c r="E113" s="23" t="str">
        <f t="shared" si="5"/>
        <v>CECCARINI  MANUELA</v>
      </c>
      <c r="F113" s="3"/>
      <c r="G113" s="3"/>
      <c r="H113" s="3"/>
      <c r="I113" s="3"/>
      <c r="J113" s="108" t="s">
        <v>421</v>
      </c>
      <c r="K113" s="108" t="s">
        <v>422</v>
      </c>
      <c r="L113" s="75" t="s">
        <v>23</v>
      </c>
      <c r="M113" s="74">
        <v>191</v>
      </c>
      <c r="N113" s="103" t="str">
        <f t="shared" si="3"/>
        <v>GAROFALO DOMENICO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108" t="s">
        <v>101</v>
      </c>
      <c r="B114" s="108" t="s">
        <v>102</v>
      </c>
      <c r="C114" s="75" t="s">
        <v>14</v>
      </c>
      <c r="D114" s="74">
        <v>173</v>
      </c>
      <c r="E114" s="23" t="str">
        <f t="shared" si="5"/>
        <v>CANDIA PAOLA</v>
      </c>
      <c r="F114" s="3"/>
      <c r="G114" s="3"/>
      <c r="H114" s="3"/>
      <c r="I114" s="3"/>
      <c r="J114" s="108" t="s">
        <v>434</v>
      </c>
      <c r="K114" s="108" t="s">
        <v>435</v>
      </c>
      <c r="L114" s="75" t="s">
        <v>54</v>
      </c>
      <c r="M114" s="74">
        <v>190</v>
      </c>
      <c r="N114" s="103" t="str">
        <f t="shared" si="3"/>
        <v>SALILLARI EDISON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108" t="s">
        <v>382</v>
      </c>
      <c r="B115" s="108" t="s">
        <v>383</v>
      </c>
      <c r="C115" s="75" t="s">
        <v>23</v>
      </c>
      <c r="D115" s="74">
        <v>172</v>
      </c>
      <c r="E115" s="23" t="str">
        <f t="shared" si="5"/>
        <v>MARCHIONNESCHI ROSANNA</v>
      </c>
      <c r="F115" s="3"/>
      <c r="G115" s="3"/>
      <c r="H115" s="3"/>
      <c r="I115" s="3"/>
      <c r="J115" s="108" t="s">
        <v>239</v>
      </c>
      <c r="K115" s="108" t="s">
        <v>22</v>
      </c>
      <c r="L115" s="75" t="s">
        <v>34</v>
      </c>
      <c r="M115" s="74">
        <v>190</v>
      </c>
      <c r="N115" s="103" t="str">
        <f t="shared" si="3"/>
        <v>CECCONI ANDREA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108" t="s">
        <v>137</v>
      </c>
      <c r="B116" s="108" t="s">
        <v>76</v>
      </c>
      <c r="C116" s="75" t="s">
        <v>23</v>
      </c>
      <c r="D116" s="74">
        <v>168</v>
      </c>
      <c r="E116" s="23" t="str">
        <f t="shared" si="5"/>
        <v>DESIATO CHIARA</v>
      </c>
      <c r="F116" s="3"/>
      <c r="G116" s="3"/>
      <c r="H116" s="3"/>
      <c r="I116" s="3"/>
      <c r="J116" s="108" t="s">
        <v>119</v>
      </c>
      <c r="K116" s="108" t="s">
        <v>120</v>
      </c>
      <c r="L116" s="75" t="s">
        <v>11</v>
      </c>
      <c r="M116" s="74">
        <v>190</v>
      </c>
      <c r="N116" s="103" t="str">
        <f t="shared" si="3"/>
        <v>MAGAGNINI FEDERICO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108" t="s">
        <v>376</v>
      </c>
      <c r="B117" s="108" t="s">
        <v>369</v>
      </c>
      <c r="C117" s="75" t="s">
        <v>406</v>
      </c>
      <c r="D117" s="74">
        <v>167</v>
      </c>
      <c r="E117" s="23" t="str">
        <f t="shared" si="5"/>
        <v>NAPPINI SARA</v>
      </c>
      <c r="F117" s="3"/>
      <c r="G117" s="3"/>
      <c r="H117" s="3"/>
      <c r="I117" s="3"/>
      <c r="J117" s="108" t="s">
        <v>139</v>
      </c>
      <c r="K117" s="108" t="s">
        <v>140</v>
      </c>
      <c r="L117" s="75" t="s">
        <v>6</v>
      </c>
      <c r="M117" s="74">
        <v>190</v>
      </c>
      <c r="N117" s="103" t="str">
        <f t="shared" si="3"/>
        <v>PRESTA PIERDOMENICO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108" t="s">
        <v>450</v>
      </c>
      <c r="B118" s="108" t="s">
        <v>102</v>
      </c>
      <c r="C118" s="75" t="s">
        <v>34</v>
      </c>
      <c r="D118" s="74">
        <v>164</v>
      </c>
      <c r="E118" s="23" t="str">
        <f t="shared" si="5"/>
        <v>PIEROTTI PAOLA</v>
      </c>
      <c r="F118" s="3"/>
      <c r="G118" s="3"/>
      <c r="H118" s="3"/>
      <c r="I118" s="3"/>
      <c r="J118" s="108" t="s">
        <v>468</v>
      </c>
      <c r="K118" s="108" t="s">
        <v>469</v>
      </c>
      <c r="L118" s="75" t="s">
        <v>464</v>
      </c>
      <c r="M118" s="74">
        <v>190</v>
      </c>
      <c r="N118" s="103" t="str">
        <f t="shared" si="3"/>
        <v>BARONTINI NICCOLO'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108" t="s">
        <v>428</v>
      </c>
      <c r="B119" s="108" t="s">
        <v>448</v>
      </c>
      <c r="C119" s="75" t="s">
        <v>80</v>
      </c>
      <c r="D119" s="74">
        <v>164</v>
      </c>
      <c r="E119" s="23" t="str">
        <f t="shared" si="5"/>
        <v>BRUNETTI PAMELA</v>
      </c>
      <c r="F119" s="3"/>
      <c r="G119" s="3"/>
      <c r="H119" s="3"/>
      <c r="I119" s="3"/>
      <c r="J119" s="108" t="s">
        <v>86</v>
      </c>
      <c r="K119" s="108" t="s">
        <v>87</v>
      </c>
      <c r="L119" s="75" t="s">
        <v>25</v>
      </c>
      <c r="M119" s="74">
        <v>189</v>
      </c>
      <c r="N119" s="103" t="str">
        <f t="shared" si="3"/>
        <v>QUARATESI MAURO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108" t="s">
        <v>259</v>
      </c>
      <c r="B120" s="108" t="s">
        <v>260</v>
      </c>
      <c r="C120" s="75" t="s">
        <v>23</v>
      </c>
      <c r="D120" s="74">
        <v>161</v>
      </c>
      <c r="E120" s="23" t="str">
        <f t="shared" si="5"/>
        <v>BARSOTTI FABIANA</v>
      </c>
      <c r="F120" s="3"/>
      <c r="G120" s="3"/>
      <c r="H120" s="3"/>
      <c r="I120" s="3"/>
      <c r="J120" s="108" t="s">
        <v>423</v>
      </c>
      <c r="K120" s="108" t="s">
        <v>358</v>
      </c>
      <c r="L120" s="75" t="s">
        <v>411</v>
      </c>
      <c r="M120" s="74">
        <v>189</v>
      </c>
      <c r="N120" s="103" t="str">
        <f t="shared" si="3"/>
        <v>BITOSSI LORENZO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90"/>
      <c r="B121" s="90"/>
      <c r="D121" s="74"/>
      <c r="E121" s="23" t="str">
        <f t="shared" si="5"/>
        <v xml:space="preserve"> </v>
      </c>
      <c r="F121" s="3"/>
      <c r="G121" s="3"/>
      <c r="H121" s="3"/>
      <c r="I121" s="3"/>
      <c r="J121" s="108" t="s">
        <v>433</v>
      </c>
      <c r="K121" s="108" t="s">
        <v>53</v>
      </c>
      <c r="L121" s="75" t="s">
        <v>80</v>
      </c>
      <c r="M121" s="74">
        <v>189</v>
      </c>
      <c r="N121" s="103" t="str">
        <f t="shared" si="3"/>
        <v>ORCESI MARCO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90"/>
      <c r="B122" s="90"/>
      <c r="C122" s="75"/>
      <c r="D122" s="74"/>
      <c r="E122" s="23" t="str">
        <f t="shared" si="5"/>
        <v xml:space="preserve"> </v>
      </c>
      <c r="F122" s="3"/>
      <c r="G122" s="3"/>
      <c r="H122" s="3"/>
      <c r="I122" s="3"/>
      <c r="J122" s="108" t="s">
        <v>456</v>
      </c>
      <c r="K122" s="108" t="s">
        <v>13</v>
      </c>
      <c r="L122" s="75" t="s">
        <v>23</v>
      </c>
      <c r="M122" s="74">
        <v>189</v>
      </c>
      <c r="N122" s="103" t="str">
        <f t="shared" si="3"/>
        <v>BARTOLINI ALESSIO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90"/>
      <c r="B123" s="90"/>
      <c r="C123" s="75"/>
      <c r="D123" s="74"/>
      <c r="E123" s="23" t="str">
        <f t="shared" si="5"/>
        <v xml:space="preserve"> </v>
      </c>
      <c r="F123" s="3"/>
      <c r="G123" s="3"/>
      <c r="H123" s="3"/>
      <c r="I123" s="3"/>
      <c r="J123" s="108" t="s">
        <v>133</v>
      </c>
      <c r="K123" s="108" t="s">
        <v>27</v>
      </c>
      <c r="L123" s="75" t="s">
        <v>11</v>
      </c>
      <c r="M123" s="74">
        <v>189</v>
      </c>
      <c r="N123" s="103" t="str">
        <f t="shared" si="3"/>
        <v>CAVALLINI SIMONE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90"/>
      <c r="B124" s="90"/>
      <c r="C124" s="75"/>
      <c r="D124" s="74"/>
      <c r="E124" s="23" t="str">
        <f t="shared" si="5"/>
        <v xml:space="preserve"> </v>
      </c>
      <c r="F124" s="3"/>
      <c r="G124" s="3"/>
      <c r="H124" s="3"/>
      <c r="I124" s="3"/>
      <c r="J124" s="108" t="s">
        <v>125</v>
      </c>
      <c r="K124" s="108" t="s">
        <v>53</v>
      </c>
      <c r="L124" s="75" t="s">
        <v>6</v>
      </c>
      <c r="M124" s="74">
        <v>189</v>
      </c>
      <c r="N124" s="103" t="str">
        <f t="shared" si="3"/>
        <v>MECCARIELLO MARCO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90"/>
      <c r="B125" s="90"/>
      <c r="C125" s="75"/>
      <c r="D125" s="74"/>
      <c r="E125" s="23" t="str">
        <f t="shared" si="5"/>
        <v xml:space="preserve"> </v>
      </c>
      <c r="F125" s="3"/>
      <c r="G125" s="3"/>
      <c r="H125" s="3"/>
      <c r="I125" s="3"/>
      <c r="J125" s="108" t="s">
        <v>363</v>
      </c>
      <c r="K125" s="108" t="s">
        <v>364</v>
      </c>
      <c r="L125" s="75" t="s">
        <v>80</v>
      </c>
      <c r="M125" s="74">
        <v>188</v>
      </c>
      <c r="N125" s="103" t="str">
        <f t="shared" si="3"/>
        <v>GIACALONE CARMELO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90"/>
      <c r="B126" s="90"/>
      <c r="C126" s="75"/>
      <c r="D126" s="74"/>
      <c r="E126" s="23" t="str">
        <f t="shared" si="5"/>
        <v xml:space="preserve"> </v>
      </c>
      <c r="F126" s="3"/>
      <c r="G126" s="3"/>
      <c r="H126" s="3"/>
      <c r="I126" s="3"/>
      <c r="J126" s="108" t="s">
        <v>56</v>
      </c>
      <c r="K126" s="108" t="s">
        <v>241</v>
      </c>
      <c r="L126" s="75" t="s">
        <v>25</v>
      </c>
      <c r="M126" s="74">
        <v>188</v>
      </c>
      <c r="N126" s="103" t="str">
        <f t="shared" si="3"/>
        <v>COGONI  ANGELO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90"/>
      <c r="B127" s="90"/>
      <c r="C127" s="75"/>
      <c r="D127" s="74"/>
      <c r="E127" s="23" t="str">
        <f t="shared" si="5"/>
        <v xml:space="preserve"> </v>
      </c>
      <c r="F127" s="3"/>
      <c r="G127" s="3"/>
      <c r="H127" s="3"/>
      <c r="I127" s="3"/>
      <c r="J127" s="108" t="s">
        <v>427</v>
      </c>
      <c r="K127" s="108" t="s">
        <v>8</v>
      </c>
      <c r="L127" s="75" t="s">
        <v>80</v>
      </c>
      <c r="M127" s="74">
        <v>187</v>
      </c>
      <c r="N127" s="103" t="str">
        <f t="shared" si="3"/>
        <v>DAMI LUCA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90"/>
      <c r="B128" s="90"/>
      <c r="C128" s="75"/>
      <c r="D128" s="74"/>
      <c r="E128" s="23" t="str">
        <f t="shared" si="5"/>
        <v xml:space="preserve"> </v>
      </c>
      <c r="F128" s="3"/>
      <c r="G128" s="3"/>
      <c r="H128" s="3"/>
      <c r="I128" s="3"/>
      <c r="J128" s="108" t="s">
        <v>374</v>
      </c>
      <c r="K128" s="108" t="s">
        <v>69</v>
      </c>
      <c r="L128" s="75" t="s">
        <v>54</v>
      </c>
      <c r="M128" s="74">
        <v>187</v>
      </c>
      <c r="N128" s="103" t="str">
        <f t="shared" si="3"/>
        <v>SANTINELLI MATTEO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90"/>
      <c r="B129" s="90"/>
      <c r="C129" s="75"/>
      <c r="D129" s="74"/>
      <c r="E129" s="23" t="str">
        <f t="shared" si="5"/>
        <v xml:space="preserve"> </v>
      </c>
      <c r="F129" s="3"/>
      <c r="G129" s="3"/>
      <c r="H129" s="3"/>
      <c r="I129" s="3"/>
      <c r="J129" s="108" t="s">
        <v>387</v>
      </c>
      <c r="K129" s="108" t="s">
        <v>358</v>
      </c>
      <c r="L129" s="75" t="s">
        <v>386</v>
      </c>
      <c r="M129" s="74">
        <v>187</v>
      </c>
      <c r="N129" s="103" t="str">
        <f t="shared" si="3"/>
        <v>NANNIPIERI LORENZO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90"/>
      <c r="B130" s="90"/>
      <c r="C130" s="75"/>
      <c r="D130" s="74"/>
      <c r="E130" s="23" t="str">
        <f t="shared" si="5"/>
        <v xml:space="preserve"> </v>
      </c>
      <c r="F130" s="3"/>
      <c r="G130" s="3"/>
      <c r="H130" s="3"/>
      <c r="I130" s="3"/>
      <c r="J130" s="108" t="s">
        <v>252</v>
      </c>
      <c r="K130" s="108" t="s">
        <v>71</v>
      </c>
      <c r="L130" s="75" t="s">
        <v>34</v>
      </c>
      <c r="M130" s="74">
        <v>187</v>
      </c>
      <c r="N130" s="103" t="str">
        <f aca="true" t="shared" si="6" ref="N130:N180">CONCATENATE(J130," ",K130)</f>
        <v>PANI MASSIMO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90"/>
      <c r="B131" s="90"/>
      <c r="C131" s="75"/>
      <c r="D131" s="74"/>
      <c r="E131" s="23" t="str">
        <f t="shared" si="5"/>
        <v xml:space="preserve"> </v>
      </c>
      <c r="F131" s="3"/>
      <c r="G131" s="3"/>
      <c r="H131" s="3"/>
      <c r="I131" s="3"/>
      <c r="J131" s="108" t="s">
        <v>93</v>
      </c>
      <c r="K131" s="108" t="s">
        <v>8</v>
      </c>
      <c r="L131" s="75" t="s">
        <v>25</v>
      </c>
      <c r="M131" s="74">
        <v>187</v>
      </c>
      <c r="N131" s="103" t="str">
        <f t="shared" si="6"/>
        <v>BAGNOLI LUCA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90"/>
      <c r="B132" s="90"/>
      <c r="C132" s="75"/>
      <c r="D132" s="74"/>
      <c r="E132" s="23" t="str">
        <f t="shared" si="5"/>
        <v xml:space="preserve"> </v>
      </c>
      <c r="F132" s="3"/>
      <c r="G132" s="3"/>
      <c r="H132" s="3"/>
      <c r="I132" s="3"/>
      <c r="J132" s="108" t="s">
        <v>121</v>
      </c>
      <c r="K132" s="108" t="s">
        <v>122</v>
      </c>
      <c r="L132" s="62" t="s">
        <v>6</v>
      </c>
      <c r="M132" s="74">
        <v>187</v>
      </c>
      <c r="N132" s="103" t="str">
        <f t="shared" si="6"/>
        <v>CALDINI GUIDO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88"/>
      <c r="B133" s="88"/>
      <c r="C133" s="75"/>
      <c r="D133" s="89"/>
      <c r="E133" s="23"/>
      <c r="F133" s="3"/>
      <c r="G133" s="3"/>
      <c r="H133" s="3"/>
      <c r="I133" s="3"/>
      <c r="J133" s="108" t="s">
        <v>463</v>
      </c>
      <c r="K133" s="108" t="s">
        <v>117</v>
      </c>
      <c r="L133" s="75" t="s">
        <v>464</v>
      </c>
      <c r="M133" s="74">
        <v>187</v>
      </c>
      <c r="N133" s="103" t="str">
        <f t="shared" si="6"/>
        <v>MELE ANTONIO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61.5" customHeight="1">
      <c r="A134" s="78"/>
      <c r="B134" s="78"/>
      <c r="C134" s="75"/>
      <c r="D134" s="65"/>
      <c r="E134" s="23"/>
      <c r="F134" s="3"/>
      <c r="G134" s="3"/>
      <c r="H134" s="3"/>
      <c r="I134" s="3"/>
      <c r="J134" s="108" t="s">
        <v>425</v>
      </c>
      <c r="K134" s="108" t="s">
        <v>426</v>
      </c>
      <c r="L134" s="75" t="s">
        <v>83</v>
      </c>
      <c r="M134" s="74">
        <v>186</v>
      </c>
      <c r="N134" s="103" t="str">
        <f t="shared" si="6"/>
        <v>RAFANELLI ISACCO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0.75" customHeight="1">
      <c r="A135" s="16"/>
      <c r="B135" s="16"/>
      <c r="C135" s="16"/>
      <c r="D135" s="16"/>
      <c r="E135" s="16"/>
      <c r="F135" s="3"/>
      <c r="G135" s="3"/>
      <c r="H135" s="3"/>
      <c r="I135" s="3"/>
      <c r="J135" s="108" t="s">
        <v>250</v>
      </c>
      <c r="K135" s="108" t="s">
        <v>251</v>
      </c>
      <c r="L135" s="75" t="s">
        <v>80</v>
      </c>
      <c r="M135" s="74">
        <v>186</v>
      </c>
      <c r="N135" s="103" t="str">
        <f t="shared" si="6"/>
        <v>FEDI ALIOSCIA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6:26" ht="16.5" customHeight="1">
      <c r="F136" s="3"/>
      <c r="G136" s="3"/>
      <c r="H136" s="3"/>
      <c r="I136" s="3"/>
      <c r="J136" s="108" t="s">
        <v>470</v>
      </c>
      <c r="K136" s="108" t="s">
        <v>53</v>
      </c>
      <c r="L136" s="75" t="s">
        <v>80</v>
      </c>
      <c r="M136" s="74">
        <v>186</v>
      </c>
      <c r="N136" s="103" t="str">
        <f t="shared" si="6"/>
        <v>FRASCADORE MARCO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6:26" ht="16.5" customHeight="1">
      <c r="F137" s="3"/>
      <c r="G137" s="3"/>
      <c r="H137" s="3"/>
      <c r="I137" s="3"/>
      <c r="J137" s="108" t="s">
        <v>473</v>
      </c>
      <c r="K137" s="108" t="s">
        <v>66</v>
      </c>
      <c r="L137" s="75" t="s">
        <v>464</v>
      </c>
      <c r="M137" s="74">
        <v>186</v>
      </c>
      <c r="N137" s="103" t="str">
        <f t="shared" si="6"/>
        <v>BRAZZINI FABRIZIO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6:26" ht="16.5" customHeight="1">
      <c r="F138" s="3"/>
      <c r="G138" s="3"/>
      <c r="H138" s="3"/>
      <c r="I138" s="3"/>
      <c r="J138" s="108" t="s">
        <v>342</v>
      </c>
      <c r="K138" s="108" t="s">
        <v>247</v>
      </c>
      <c r="L138" s="75" t="s">
        <v>80</v>
      </c>
      <c r="M138" s="74">
        <v>185</v>
      </c>
      <c r="N138" s="103" t="str">
        <f t="shared" si="6"/>
        <v>BELGUORI MAURIZIO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6:26" ht="16.5" customHeight="1">
      <c r="F139" s="3"/>
      <c r="G139" s="3"/>
      <c r="H139" s="3"/>
      <c r="I139" s="3"/>
      <c r="J139" s="108" t="s">
        <v>439</v>
      </c>
      <c r="K139" s="108" t="s">
        <v>440</v>
      </c>
      <c r="L139" s="75" t="s">
        <v>432</v>
      </c>
      <c r="M139" s="74">
        <v>185</v>
      </c>
      <c r="N139" s="103" t="str">
        <f t="shared" si="6"/>
        <v>DE LUCCHI GIANCARLO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6:26" ht="16.5" customHeight="1">
      <c r="F140" s="3"/>
      <c r="G140" s="3"/>
      <c r="H140" s="3"/>
      <c r="I140" s="3"/>
      <c r="J140" s="108" t="s">
        <v>474</v>
      </c>
      <c r="K140" s="108" t="s">
        <v>462</v>
      </c>
      <c r="L140" s="75" t="s">
        <v>464</v>
      </c>
      <c r="M140" s="74">
        <v>184</v>
      </c>
      <c r="N140" s="103" t="str">
        <f t="shared" si="6"/>
        <v>TOLOSSI GIROLAMO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6:26" ht="16.5" customHeight="1">
      <c r="F141" s="3"/>
      <c r="G141" s="3"/>
      <c r="H141" s="3"/>
      <c r="I141" s="3"/>
      <c r="J141" s="108" t="s">
        <v>437</v>
      </c>
      <c r="K141" s="108" t="s">
        <v>419</v>
      </c>
      <c r="L141" s="75" t="s">
        <v>54</v>
      </c>
      <c r="M141" s="74">
        <v>183</v>
      </c>
      <c r="N141" s="103" t="str">
        <f t="shared" si="6"/>
        <v>FALILLO' ADRIANO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6:26" ht="16.5" customHeight="1">
      <c r="F142" s="3"/>
      <c r="G142" s="3"/>
      <c r="H142" s="3"/>
      <c r="I142" s="3"/>
      <c r="J142" s="108" t="s">
        <v>475</v>
      </c>
      <c r="K142" s="108" t="s">
        <v>249</v>
      </c>
      <c r="L142" s="75" t="s">
        <v>25</v>
      </c>
      <c r="M142" s="74">
        <v>183</v>
      </c>
      <c r="N142" s="103" t="str">
        <f t="shared" si="6"/>
        <v>FRISCIA SALVATORE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6:26" ht="16.5" customHeight="1">
      <c r="F143" s="3"/>
      <c r="G143" s="3"/>
      <c r="H143" s="3"/>
      <c r="I143" s="3"/>
      <c r="J143" s="108" t="s">
        <v>428</v>
      </c>
      <c r="K143" s="108" t="s">
        <v>66</v>
      </c>
      <c r="L143" s="75" t="s">
        <v>411</v>
      </c>
      <c r="M143" s="74">
        <v>182</v>
      </c>
      <c r="N143" s="103" t="str">
        <f t="shared" si="6"/>
        <v>BRUNETTI FABRIZIO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6:26" ht="16.5" customHeight="1">
      <c r="F144" s="3"/>
      <c r="G144" s="3"/>
      <c r="H144" s="3"/>
      <c r="I144" s="3"/>
      <c r="J144" s="108" t="s">
        <v>123</v>
      </c>
      <c r="K144" s="63" t="s">
        <v>124</v>
      </c>
      <c r="L144" s="75" t="s">
        <v>14</v>
      </c>
      <c r="M144" s="74">
        <v>182</v>
      </c>
      <c r="N144" s="103" t="str">
        <f t="shared" si="6"/>
        <v>PETRUZZI IURI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ht="16.5" customHeight="1">
      <c r="F145" s="3"/>
      <c r="G145" s="3"/>
      <c r="H145" s="3"/>
      <c r="I145" s="3"/>
      <c r="J145" s="108" t="s">
        <v>429</v>
      </c>
      <c r="K145" s="108" t="s">
        <v>241</v>
      </c>
      <c r="L145" s="75" t="s">
        <v>411</v>
      </c>
      <c r="M145" s="74">
        <v>181</v>
      </c>
      <c r="N145" s="103" t="str">
        <f t="shared" si="6"/>
        <v>PERRIELLO ANGELO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ht="16.5" customHeight="1">
      <c r="F146" s="3"/>
      <c r="G146" s="3"/>
      <c r="H146" s="3"/>
      <c r="I146" s="3"/>
      <c r="J146" s="108" t="s">
        <v>375</v>
      </c>
      <c r="K146" s="108" t="s">
        <v>94</v>
      </c>
      <c r="L146" s="75" t="s">
        <v>80</v>
      </c>
      <c r="M146" s="80">
        <v>181</v>
      </c>
      <c r="N146" s="103" t="e">
        <f>CONCATENATE(#REF!," ",#REF!)</f>
        <v>#REF!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ht="16.5" customHeight="1">
      <c r="F147" s="3"/>
      <c r="G147" s="3"/>
      <c r="H147" s="3"/>
      <c r="I147" s="3"/>
      <c r="J147" s="108" t="s">
        <v>476</v>
      </c>
      <c r="K147" s="108" t="s">
        <v>469</v>
      </c>
      <c r="L147" s="75" t="s">
        <v>80</v>
      </c>
      <c r="M147" s="80">
        <v>181</v>
      </c>
      <c r="N147" s="103" t="e">
        <f>CONCATENATE(#REF!," ",#REF!)</f>
        <v>#REF!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ht="16.5" customHeight="1">
      <c r="F148" s="3"/>
      <c r="G148" s="3"/>
      <c r="H148" s="3"/>
      <c r="I148" s="3"/>
      <c r="J148" s="108" t="s">
        <v>252</v>
      </c>
      <c r="K148" s="108" t="s">
        <v>71</v>
      </c>
      <c r="L148" s="75" t="s">
        <v>34</v>
      </c>
      <c r="M148" s="80">
        <v>180</v>
      </c>
      <c r="N148" s="103" t="e">
        <f>CONCATENATE(#REF!," ",#REF!)</f>
        <v>#REF!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ht="16.5" customHeight="1">
      <c r="F149" s="3"/>
      <c r="G149" s="3"/>
      <c r="H149" s="3"/>
      <c r="I149" s="3"/>
      <c r="J149" s="108" t="s">
        <v>451</v>
      </c>
      <c r="K149" s="108" t="s">
        <v>69</v>
      </c>
      <c r="L149" s="75" t="s">
        <v>83</v>
      </c>
      <c r="M149" s="80">
        <v>180</v>
      </c>
      <c r="N149" s="103" t="e">
        <f>CONCATENATE(#REF!," ",#REF!)</f>
        <v>#REF!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ht="16.5" customHeight="1">
      <c r="F150" s="3"/>
      <c r="G150" s="3"/>
      <c r="H150" s="3"/>
      <c r="I150" s="3"/>
      <c r="J150" s="108" t="s">
        <v>355</v>
      </c>
      <c r="K150" s="108" t="s">
        <v>356</v>
      </c>
      <c r="L150" s="75" t="s">
        <v>80</v>
      </c>
      <c r="M150" s="80">
        <v>177</v>
      </c>
      <c r="N150" s="103" t="e">
        <f>CONCATENATE(#REF!," ",#REF!)</f>
        <v>#REF!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ht="16.5" customHeight="1">
      <c r="F151" s="3"/>
      <c r="G151" s="3"/>
      <c r="H151" s="3"/>
      <c r="I151" s="3"/>
      <c r="J151" s="108" t="s">
        <v>335</v>
      </c>
      <c r="K151" s="108" t="s">
        <v>53</v>
      </c>
      <c r="L151" s="75" t="s">
        <v>83</v>
      </c>
      <c r="M151" s="80">
        <v>175</v>
      </c>
      <c r="N151" s="103" t="e">
        <f>CONCATENATE(#REF!," ",#REF!)</f>
        <v>#REF!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ht="16.5" customHeight="1">
      <c r="F152" s="3"/>
      <c r="G152" s="3"/>
      <c r="H152" s="3"/>
      <c r="I152" s="3"/>
      <c r="J152" s="108" t="s">
        <v>438</v>
      </c>
      <c r="K152" s="108" t="s">
        <v>240</v>
      </c>
      <c r="L152" s="75" t="s">
        <v>80</v>
      </c>
      <c r="M152" s="80">
        <v>175</v>
      </c>
      <c r="N152" s="103" t="e">
        <f>CONCATENATE(#REF!," ",#REF!)</f>
        <v>#REF!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ht="16.5" customHeight="1">
      <c r="F153" s="3"/>
      <c r="G153" s="3"/>
      <c r="H153" s="3"/>
      <c r="I153" s="3"/>
      <c r="J153" s="108" t="s">
        <v>449</v>
      </c>
      <c r="K153" s="108" t="s">
        <v>78</v>
      </c>
      <c r="L153" s="75" t="s">
        <v>80</v>
      </c>
      <c r="M153" s="80">
        <v>174</v>
      </c>
      <c r="N153" s="103" t="str">
        <f aca="true" t="shared" si="7" ref="N153:N162">CONCATENATE(J146," ",K146)</f>
        <v>GIUSTI ALESSANDRO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ht="16.5" customHeight="1">
      <c r="F154" s="3"/>
      <c r="G154" s="3"/>
      <c r="H154" s="3"/>
      <c r="I154" s="3"/>
      <c r="J154" s="108" t="s">
        <v>441</v>
      </c>
      <c r="K154" s="108" t="s">
        <v>442</v>
      </c>
      <c r="L154" s="75" t="s">
        <v>80</v>
      </c>
      <c r="M154" s="80">
        <v>173</v>
      </c>
      <c r="N154" s="103" t="str">
        <f t="shared" si="7"/>
        <v>CATENI NICCOLO'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ht="16.5" customHeight="1">
      <c r="F155" s="3"/>
      <c r="G155" s="3"/>
      <c r="H155" s="3"/>
      <c r="I155" s="3"/>
      <c r="J155" s="108" t="s">
        <v>258</v>
      </c>
      <c r="K155" s="108" t="s">
        <v>240</v>
      </c>
      <c r="L155" s="75" t="s">
        <v>80</v>
      </c>
      <c r="M155" s="80">
        <v>172</v>
      </c>
      <c r="N155" s="103" t="str">
        <f t="shared" si="7"/>
        <v>PANI MASSIMO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ht="16.5" customHeight="1">
      <c r="F156" s="3"/>
      <c r="G156" s="3"/>
      <c r="H156" s="3"/>
      <c r="I156" s="3"/>
      <c r="J156" s="108" t="s">
        <v>443</v>
      </c>
      <c r="K156" s="108" t="s">
        <v>444</v>
      </c>
      <c r="L156" s="75" t="s">
        <v>34</v>
      </c>
      <c r="M156" s="80">
        <v>170</v>
      </c>
      <c r="N156" s="103" t="str">
        <f t="shared" si="7"/>
        <v>CHITI MATTEO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ht="16.5" customHeight="1">
      <c r="F157" s="3"/>
      <c r="G157" s="3"/>
      <c r="H157" s="3"/>
      <c r="I157" s="3"/>
      <c r="M157" s="80"/>
      <c r="N157" s="103" t="str">
        <f t="shared" si="7"/>
        <v>FABBRI FRANCO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ht="16.5" customHeight="1">
      <c r="F158" s="3"/>
      <c r="G158" s="3"/>
      <c r="H158" s="3"/>
      <c r="I158" s="3"/>
      <c r="M158" s="80"/>
      <c r="N158" s="103" t="str">
        <f t="shared" si="7"/>
        <v>GALIGANI MARCO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ht="16.5" customHeight="1">
      <c r="F159" s="3"/>
      <c r="G159" s="3"/>
      <c r="H159" s="3"/>
      <c r="I159" s="3"/>
      <c r="M159" s="80"/>
      <c r="N159" s="103" t="str">
        <f t="shared" si="7"/>
        <v>CIANI GIACOMO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ht="16.5" customHeight="1">
      <c r="F160" s="3"/>
      <c r="G160" s="3"/>
      <c r="H160" s="3"/>
      <c r="I160" s="3"/>
      <c r="M160" s="80"/>
      <c r="N160" s="103" t="str">
        <f t="shared" si="7"/>
        <v>GIULIANI CARLO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ht="16.5" customHeight="1">
      <c r="F161" s="3"/>
      <c r="G161" s="3"/>
      <c r="H161" s="3"/>
      <c r="I161" s="3"/>
      <c r="M161" s="80"/>
      <c r="N161" s="103" t="str">
        <f t="shared" si="7"/>
        <v>YALCIN ISMAIL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ht="16.5" customHeight="1">
      <c r="F162" s="3"/>
      <c r="G162" s="3"/>
      <c r="H162" s="3"/>
      <c r="I162" s="3"/>
      <c r="M162" s="80"/>
      <c r="N162" s="103" t="str">
        <f t="shared" si="7"/>
        <v>GIOVANNESCHI GIACOMO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ht="15.75" customHeight="1">
      <c r="F163" s="3"/>
      <c r="G163" s="3"/>
      <c r="H163" s="3"/>
      <c r="I163" s="3"/>
      <c r="J163" s="107"/>
      <c r="K163" s="107"/>
      <c r="L163" s="75"/>
      <c r="M163" s="80"/>
      <c r="N163" s="103" t="str">
        <f t="shared" si="6"/>
        <v xml:space="preserve"> 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ht="15.75" customHeight="1">
      <c r="F164" s="3"/>
      <c r="G164" s="3"/>
      <c r="H164" s="3"/>
      <c r="I164" s="3"/>
      <c r="J164" s="106"/>
      <c r="K164" s="106"/>
      <c r="L164" s="75"/>
      <c r="M164" s="80"/>
      <c r="N164" s="103" t="str">
        <f t="shared" si="6"/>
        <v xml:space="preserve"> 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ht="15.75" customHeight="1">
      <c r="F165" s="3"/>
      <c r="G165" s="3"/>
      <c r="H165" s="3"/>
      <c r="I165" s="3"/>
      <c r="J165" s="106"/>
      <c r="K165" s="106"/>
      <c r="L165" s="75"/>
      <c r="M165" s="80"/>
      <c r="N165" s="103" t="str">
        <f t="shared" si="6"/>
        <v xml:space="preserve"> 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ht="15.75" customHeight="1">
      <c r="F166" s="3"/>
      <c r="G166" s="3"/>
      <c r="H166" s="3"/>
      <c r="I166" s="3"/>
      <c r="J166" s="90"/>
      <c r="K166" s="90"/>
      <c r="L166" s="62"/>
      <c r="M166" s="80"/>
      <c r="N166" s="103" t="str">
        <f t="shared" si="6"/>
        <v xml:space="preserve"> 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.75" customHeight="1">
      <c r="F167" s="3"/>
      <c r="G167" s="3"/>
      <c r="H167" s="3"/>
      <c r="I167" s="3"/>
      <c r="J167" s="90"/>
      <c r="K167" s="90"/>
      <c r="L167" s="75"/>
      <c r="M167" s="80"/>
      <c r="N167" s="103" t="str">
        <f t="shared" si="6"/>
        <v xml:space="preserve"> 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.75" customHeight="1">
      <c r="F168" s="3"/>
      <c r="G168" s="3"/>
      <c r="H168" s="3"/>
      <c r="I168" s="3"/>
      <c r="J168" s="90"/>
      <c r="K168" s="90"/>
      <c r="L168" s="3"/>
      <c r="M168" s="80"/>
      <c r="N168" s="103" t="str">
        <f t="shared" si="6"/>
        <v xml:space="preserve"> 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.75" customHeight="1">
      <c r="F169" s="3"/>
      <c r="G169" s="3"/>
      <c r="H169" s="3"/>
      <c r="I169" s="3"/>
      <c r="J169" s="90"/>
      <c r="K169" s="90"/>
      <c r="L169" s="3"/>
      <c r="M169" s="80"/>
      <c r="N169" s="103" t="str">
        <f t="shared" si="6"/>
        <v xml:space="preserve"> 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.75" customHeight="1">
      <c r="F170" s="3"/>
      <c r="G170" s="3"/>
      <c r="H170" s="3"/>
      <c r="I170" s="3"/>
      <c r="J170" s="90"/>
      <c r="K170" s="90"/>
      <c r="L170" s="3"/>
      <c r="M170" s="80"/>
      <c r="N170" s="103" t="str">
        <f t="shared" si="6"/>
        <v xml:space="preserve"> 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.75" customHeight="1">
      <c r="F171" s="3"/>
      <c r="G171" s="3"/>
      <c r="H171" s="3"/>
      <c r="I171" s="3"/>
      <c r="J171" s="90"/>
      <c r="K171" s="90"/>
      <c r="L171" s="3"/>
      <c r="M171" s="80"/>
      <c r="N171" s="103" t="str">
        <f t="shared" si="6"/>
        <v xml:space="preserve"> 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.75" customHeight="1">
      <c r="F172" s="3"/>
      <c r="G172" s="3"/>
      <c r="H172" s="3"/>
      <c r="I172" s="3"/>
      <c r="J172" s="90"/>
      <c r="K172" s="90"/>
      <c r="L172" s="3"/>
      <c r="M172" s="80"/>
      <c r="N172" s="103" t="str">
        <f t="shared" si="6"/>
        <v xml:space="preserve"> 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.75" customHeight="1">
      <c r="F173" s="3"/>
      <c r="G173" s="3"/>
      <c r="H173" s="3"/>
      <c r="I173" s="3"/>
      <c r="J173" s="90"/>
      <c r="K173" s="90"/>
      <c r="L173" s="3"/>
      <c r="M173" s="80"/>
      <c r="N173" s="103" t="str">
        <f t="shared" si="6"/>
        <v xml:space="preserve"> 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.75" customHeight="1">
      <c r="F174" s="3"/>
      <c r="G174" s="3"/>
      <c r="H174" s="3"/>
      <c r="I174" s="3"/>
      <c r="J174" s="90"/>
      <c r="K174" s="90"/>
      <c r="L174" s="3"/>
      <c r="M174" s="80"/>
      <c r="N174" s="103" t="str">
        <f t="shared" si="6"/>
        <v xml:space="preserve"> 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.75" customHeight="1">
      <c r="F175" s="3"/>
      <c r="G175" s="3"/>
      <c r="H175" s="3"/>
      <c r="I175" s="3"/>
      <c r="J175" s="90"/>
      <c r="K175" s="90"/>
      <c r="L175" s="3"/>
      <c r="M175" s="80"/>
      <c r="N175" s="103" t="str">
        <f t="shared" si="6"/>
        <v xml:space="preserve"> 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.75" customHeight="1">
      <c r="F176" s="3"/>
      <c r="G176" s="3"/>
      <c r="H176" s="3"/>
      <c r="I176" s="3"/>
      <c r="J176" s="90"/>
      <c r="K176" s="90"/>
      <c r="L176" s="3"/>
      <c r="M176" s="80"/>
      <c r="N176" s="103" t="str">
        <f t="shared" si="6"/>
        <v xml:space="preserve"> 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.75" customHeight="1">
      <c r="F177" s="3"/>
      <c r="G177" s="3"/>
      <c r="H177" s="3"/>
      <c r="I177" s="3"/>
      <c r="J177" s="90"/>
      <c r="K177" s="90"/>
      <c r="L177" s="3"/>
      <c r="M177" s="80"/>
      <c r="N177" s="103" t="str">
        <f t="shared" si="6"/>
        <v xml:space="preserve"> 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.75" customHeight="1">
      <c r="F178" s="3"/>
      <c r="G178" s="3"/>
      <c r="H178" s="3"/>
      <c r="I178" s="3"/>
      <c r="J178" s="90"/>
      <c r="K178" s="90"/>
      <c r="L178" s="3"/>
      <c r="M178" s="80"/>
      <c r="N178" s="103" t="str">
        <f t="shared" si="6"/>
        <v xml:space="preserve"> 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.75" customHeight="1">
      <c r="F179" s="3"/>
      <c r="G179" s="3"/>
      <c r="H179" s="3"/>
      <c r="I179" s="3"/>
      <c r="J179" s="90"/>
      <c r="K179" s="90"/>
      <c r="L179" s="3"/>
      <c r="M179" s="80"/>
      <c r="N179" s="103" t="str">
        <f t="shared" si="6"/>
        <v xml:space="preserve"> 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.75" customHeight="1">
      <c r="F180" s="3"/>
      <c r="G180" s="3"/>
      <c r="H180" s="3"/>
      <c r="I180" s="3"/>
      <c r="J180" s="90"/>
      <c r="K180" s="90"/>
      <c r="L180" s="3"/>
      <c r="M180" s="80"/>
      <c r="N180" s="103" t="str">
        <f t="shared" si="6"/>
        <v xml:space="preserve"> 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.75" customHeight="1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.75" customHeight="1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.75" customHeight="1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.75" customHeight="1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.75" customHeight="1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.75" customHeight="1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.75" customHeight="1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.75" customHeight="1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.75" customHeight="1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.75" customHeight="1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.75" customHeight="1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.75" customHeight="1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.75" customHeight="1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.75" customHeight="1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.75" customHeight="1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.75" customHeight="1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.75" customHeight="1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.75" customHeight="1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ht="15.75" customHeight="1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ht="15.75" customHeight="1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ht="15.75" customHeight="1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ht="15.75" customHeight="1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ht="15.75" customHeight="1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ht="15.75" customHeight="1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ht="15.75" customHeight="1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ht="15.75" customHeight="1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ht="15.75" customHeight="1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ht="15.75" customHeight="1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ht="15.75" customHeight="1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ht="15.75" customHeight="1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ht="15.75" customHeight="1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ht="15.75" customHeight="1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6:26" ht="15.75" customHeight="1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6:26" ht="15.75" customHeight="1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6:26" ht="15.75" customHeight="1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6:26" ht="15.75" customHeight="1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6:26" ht="15.75" customHeight="1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6:26" ht="15.75" customHeight="1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6:26" ht="15.75" customHeight="1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6:26" ht="15.75" customHeight="1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6:26" ht="15.75" customHeight="1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6:26" ht="15.75" customHeight="1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6:26" ht="15.75" customHeight="1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6:26" ht="15.75" customHeight="1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6:26" ht="15.75" customHeight="1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6:26" ht="15.75" customHeight="1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6:26" ht="15.75" customHeight="1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6:26" ht="15.75" customHeight="1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6:26" ht="15.75" customHeight="1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6:26" ht="15.75" customHeight="1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6:26" ht="15.75" customHeight="1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6:26" ht="15.75" customHeight="1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6:26" ht="15.75" customHeight="1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6:26" ht="15.75" customHeight="1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6:26" ht="15.75" customHeight="1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6:26" ht="15.75" customHeight="1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6:26" ht="15.75" customHeight="1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6:26" ht="15.75" customHeight="1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6:26" ht="15.75" customHeight="1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6:26" ht="15.75" customHeight="1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6:26" ht="15.75" customHeight="1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6:26" ht="15.75" customHeight="1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6:26" ht="15.75" customHeight="1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6:26" ht="15.75" customHeight="1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6:26" ht="15.75" customHeight="1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6:26" ht="15.75" customHeight="1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6:26" ht="15.75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6:26" ht="15.75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6:26" ht="15.75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6:26" ht="15.75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6:26" ht="15.75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6:26" ht="15.75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90"/>
      <c r="B253" s="90"/>
      <c r="C253" s="3"/>
      <c r="D253" s="91"/>
      <c r="E253" s="23" t="str">
        <f aca="true" t="shared" si="8" ref="E253:E259">CONCATENATE(A253," ",B253)</f>
        <v xml:space="preserve"> 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90"/>
      <c r="B254" s="90"/>
      <c r="C254" s="3"/>
      <c r="D254" s="91"/>
      <c r="E254" s="23" t="str">
        <f t="shared" si="8"/>
        <v xml:space="preserve"> 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90"/>
      <c r="B255" s="90"/>
      <c r="C255" s="3"/>
      <c r="D255" s="91"/>
      <c r="E255" s="23" t="str">
        <f t="shared" si="8"/>
        <v xml:space="preserve"> 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90"/>
      <c r="B256" s="90"/>
      <c r="C256" s="3"/>
      <c r="D256" s="91"/>
      <c r="E256" s="23" t="str">
        <f t="shared" si="8"/>
        <v xml:space="preserve"> 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90"/>
      <c r="B257" s="90"/>
      <c r="C257" s="3"/>
      <c r="D257" s="91"/>
      <c r="E257" s="23" t="str">
        <f t="shared" si="8"/>
        <v xml:space="preserve"> 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90"/>
      <c r="B258" s="90"/>
      <c r="C258" s="3"/>
      <c r="D258" s="91"/>
      <c r="E258" s="23" t="str">
        <f t="shared" si="8"/>
        <v xml:space="preserve"> 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90"/>
      <c r="B259" s="63"/>
      <c r="C259" s="3"/>
      <c r="D259" s="91"/>
      <c r="E259" s="23" t="str">
        <f t="shared" si="8"/>
        <v xml:space="preserve"> 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6" ht="15" customHeight="1">
      <c r="A1027" s="3"/>
      <c r="B1027" s="3"/>
      <c r="C1027" s="3"/>
      <c r="D1027" s="3"/>
      <c r="E1027" s="3"/>
      <c r="F1027" s="3"/>
    </row>
    <row r="1028" spans="1:6" ht="15" customHeight="1">
      <c r="A1028" s="3"/>
      <c r="B1028" s="3"/>
      <c r="C1028" s="3"/>
      <c r="D1028" s="3"/>
      <c r="E1028" s="3"/>
      <c r="F1028" s="3"/>
    </row>
  </sheetData>
  <mergeCells count="59">
    <mergeCell ref="A64:D64"/>
    <mergeCell ref="A83:D83"/>
    <mergeCell ref="A102:D102"/>
    <mergeCell ref="J64:M64"/>
    <mergeCell ref="I27:I28"/>
    <mergeCell ref="A41:C42"/>
    <mergeCell ref="D41:D42"/>
    <mergeCell ref="E41:E42"/>
    <mergeCell ref="F41:F42"/>
    <mergeCell ref="G27:H28"/>
    <mergeCell ref="A37:C38"/>
    <mergeCell ref="D37:D38"/>
    <mergeCell ref="E37:E38"/>
    <mergeCell ref="F37:F38"/>
    <mergeCell ref="G37:G38"/>
    <mergeCell ref="G33:G34"/>
    <mergeCell ref="A35:C36"/>
    <mergeCell ref="D35:D36"/>
    <mergeCell ref="E35:E36"/>
    <mergeCell ref="F35:F36"/>
    <mergeCell ref="G35:G36"/>
    <mergeCell ref="A33:C34"/>
    <mergeCell ref="D33:D34"/>
    <mergeCell ref="E33:E34"/>
    <mergeCell ref="F33:F34"/>
    <mergeCell ref="A31:C32"/>
    <mergeCell ref="D31:D32"/>
    <mergeCell ref="E31:E32"/>
    <mergeCell ref="F31:F32"/>
    <mergeCell ref="G31:G32"/>
    <mergeCell ref="F15:F16"/>
    <mergeCell ref="A25:A26"/>
    <mergeCell ref="B25:D26"/>
    <mergeCell ref="G25:H26"/>
    <mergeCell ref="I25:I26"/>
    <mergeCell ref="A23:A24"/>
    <mergeCell ref="B23:D24"/>
    <mergeCell ref="B15:E16"/>
    <mergeCell ref="P8:S10"/>
    <mergeCell ref="V8:X8"/>
    <mergeCell ref="V9:X9"/>
    <mergeCell ref="B10:B14"/>
    <mergeCell ref="C10:E10"/>
    <mergeCell ref="V10:X10"/>
    <mergeCell ref="C11:E11"/>
    <mergeCell ref="V11:X11"/>
    <mergeCell ref="C13:E13"/>
    <mergeCell ref="C14:E14"/>
    <mergeCell ref="C12:E12"/>
    <mergeCell ref="V12:X12"/>
    <mergeCell ref="V13:X13"/>
    <mergeCell ref="T8:U13"/>
    <mergeCell ref="P11:S13"/>
    <mergeCell ref="J45:M45"/>
    <mergeCell ref="A45:D45"/>
    <mergeCell ref="D39:D40"/>
    <mergeCell ref="E39:E40"/>
    <mergeCell ref="F39:F40"/>
    <mergeCell ref="A39:C40"/>
  </mergeCells>
  <conditionalFormatting sqref="I25:Z26">
    <cfRule type="cellIs" priority="20" dxfId="5" operator="lessThan">
      <formula>0</formula>
    </cfRule>
  </conditionalFormatting>
  <conditionalFormatting sqref="I25:Z26">
    <cfRule type="cellIs" priority="21" dxfId="4" operator="lessThan">
      <formula>0</formula>
    </cfRule>
  </conditionalFormatting>
  <conditionalFormatting sqref="D31:D40">
    <cfRule type="containsBlanks" priority="24" dxfId="2">
      <formula>LEN(TRIM(D31))=0</formula>
    </cfRule>
  </conditionalFormatting>
  <conditionalFormatting sqref="D31:D40">
    <cfRule type="containsBlanks" priority="25" dxfId="1">
      <formula>LEN(TRIM(D31))=0</formula>
    </cfRule>
  </conditionalFormatting>
  <conditionalFormatting sqref="F10">
    <cfRule type="cellIs" priority="26" dxfId="0" operator="equal">
      <formula>"OK"</formula>
    </cfRule>
  </conditionalFormatting>
  <conditionalFormatting sqref="F11">
    <cfRule type="cellIs" priority="27" dxfId="0" operator="equal">
      <formula>"OK"</formula>
    </cfRule>
  </conditionalFormatting>
  <conditionalFormatting sqref="F14">
    <cfRule type="cellIs" priority="29" dxfId="0" operator="equal">
      <formula>"OK"</formula>
    </cfRule>
  </conditionalFormatting>
  <conditionalFormatting sqref="F15">
    <cfRule type="cellIs" priority="30" dxfId="6" operator="equal">
      <formula>"VALIDO"</formula>
    </cfRule>
  </conditionalFormatting>
  <conditionalFormatting sqref="I27:I28">
    <cfRule type="cellIs" priority="8" dxfId="5" operator="lessThan">
      <formula>0</formula>
    </cfRule>
  </conditionalFormatting>
  <conditionalFormatting sqref="I27:I28">
    <cfRule type="cellIs" priority="9" dxfId="4" operator="lessThan">
      <formula>0</formula>
    </cfRule>
  </conditionalFormatting>
  <conditionalFormatting sqref="F13">
    <cfRule type="cellIs" priority="7" dxfId="0" operator="equal">
      <formula>"OK"</formula>
    </cfRule>
  </conditionalFormatting>
  <conditionalFormatting sqref="D41:D42">
    <cfRule type="containsBlanks" priority="3" dxfId="2">
      <formula>LEN(TRIM(D41))=0</formula>
    </cfRule>
  </conditionalFormatting>
  <conditionalFormatting sqref="D41:D42">
    <cfRule type="containsBlanks" priority="4" dxfId="1">
      <formula>LEN(TRIM(D41))=0</formula>
    </cfRule>
  </conditionalFormatting>
  <conditionalFormatting sqref="F12">
    <cfRule type="cellIs" priority="2" dxfId="0" operator="equal">
      <formula>"OK"</formula>
    </cfRule>
  </conditionalFormatting>
  <conditionalFormatting sqref="E31:E32">
    <cfRule type="colorScale" priority="1">
      <colorScale>
        <cfvo type="formula" val="'FANTA SQUADRA'!$J$21=1"/>
        <cfvo type="formula" val="'FANTA SQUADRA'!$J$21=0"/>
        <color rgb="FFFF0000"/>
        <color theme="0"/>
      </colorScale>
    </cfRule>
  </conditionalFormatting>
  <dataValidations count="7">
    <dataValidation type="list" allowBlank="1" sqref="D35">
      <formula1>$E$85:$E$100</formula1>
    </dataValidation>
    <dataValidation type="list" allowBlank="1" sqref="D33">
      <formula1>$E$66:$E$81</formula1>
    </dataValidation>
    <dataValidation type="list" allowBlank="1" sqref="D31">
      <formula1>$E$47:$E$62</formula1>
    </dataValidation>
    <dataValidation type="list" allowBlank="1" sqref="D39:D40">
      <formula1>$E$104:$E$132</formula1>
    </dataValidation>
    <dataValidation type="list" allowBlank="1" showErrorMessage="1" sqref="P66">
      <formula1>$A$25:$A$40</formula1>
    </dataValidation>
    <dataValidation type="list" allowBlank="1" sqref="D37:D38">
      <formula1>$N$47:$N$62</formula1>
    </dataValidation>
    <dataValidation type="list" allowBlank="1" sqref="D41:D42">
      <formula1>$N$66:$N$155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58"/>
  <sheetViews>
    <sheetView zoomScale="80" zoomScaleNormal="80" zoomScalePageLayoutView="80" workbookViewId="0" topLeftCell="A1">
      <selection activeCell="L286" sqref="L286"/>
    </sheetView>
  </sheetViews>
  <sheetFormatPr defaultColWidth="10.875" defaultRowHeight="15.75"/>
  <cols>
    <col min="1" max="11" width="10.875" style="25" customWidth="1"/>
    <col min="12" max="12" width="17.625" style="25" bestFit="1" customWidth="1"/>
    <col min="13" max="15" width="10.875" style="25" customWidth="1"/>
    <col min="16" max="16" width="21.125" style="25" hidden="1" customWidth="1"/>
    <col min="17" max="17" width="10.875" style="25" hidden="1" customWidth="1"/>
    <col min="18" max="18" width="10.875" style="25" customWidth="1"/>
    <col min="19" max="19" width="10.875" style="25" hidden="1" customWidth="1"/>
    <col min="20" max="16384" width="10.875" style="25" customWidth="1"/>
  </cols>
  <sheetData>
    <row r="1" spans="1:26" s="2" customFormat="1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45" customHeight="1">
      <c r="A3" s="11"/>
      <c r="B3" s="9"/>
      <c r="C3" s="24"/>
      <c r="D3" s="12" t="s">
        <v>146</v>
      </c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 ht="39" customHeight="1">
      <c r="A4" s="8"/>
      <c r="B4" s="9"/>
      <c r="C4" s="24"/>
      <c r="D4" s="14" t="s">
        <v>147</v>
      </c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 ht="27.75" customHeight="1">
      <c r="A5" s="8"/>
      <c r="B5" s="8"/>
      <c r="C5" s="24"/>
      <c r="D5" s="44" t="s">
        <v>161</v>
      </c>
      <c r="E5" s="24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5:18" ht="16.5" thickBot="1">
      <c r="O6" s="30"/>
      <c r="P6" s="31"/>
      <c r="Q6" s="31"/>
      <c r="R6" s="30"/>
    </row>
    <row r="7" spans="1:18" ht="15.75">
      <c r="A7" s="259" t="s">
        <v>220</v>
      </c>
      <c r="B7" s="261" t="s">
        <v>171</v>
      </c>
      <c r="C7" s="262"/>
      <c r="D7" s="262"/>
      <c r="E7" s="263"/>
      <c r="F7" s="261" t="s">
        <v>172</v>
      </c>
      <c r="G7" s="263"/>
      <c r="H7" s="261" t="s">
        <v>173</v>
      </c>
      <c r="I7" s="262"/>
      <c r="J7" s="263"/>
      <c r="K7" s="259" t="s">
        <v>174</v>
      </c>
      <c r="L7" s="259" t="s">
        <v>175</v>
      </c>
      <c r="O7" s="30"/>
      <c r="P7" s="31"/>
      <c r="Q7" s="31"/>
      <c r="R7" s="30"/>
    </row>
    <row r="8" spans="1:18" ht="16.5" thickBot="1">
      <c r="A8" s="260"/>
      <c r="B8" s="264"/>
      <c r="C8" s="265"/>
      <c r="D8" s="265"/>
      <c r="E8" s="266"/>
      <c r="F8" s="264"/>
      <c r="G8" s="266"/>
      <c r="H8" s="264"/>
      <c r="I8" s="265"/>
      <c r="J8" s="266"/>
      <c r="K8" s="260"/>
      <c r="L8" s="260"/>
      <c r="O8" s="30"/>
      <c r="P8" s="31"/>
      <c r="Q8" s="31"/>
      <c r="R8" s="30"/>
    </row>
    <row r="9" spans="1:18" ht="16.5" thickBot="1">
      <c r="A9" s="219">
        <v>1</v>
      </c>
      <c r="B9" s="222" t="s">
        <v>272</v>
      </c>
      <c r="C9" s="223"/>
      <c r="D9" s="223"/>
      <c r="E9" s="224"/>
      <c r="F9" s="231">
        <f>SUM(K9:K13)</f>
        <v>14</v>
      </c>
      <c r="G9" s="232"/>
      <c r="H9" s="237" t="s">
        <v>162</v>
      </c>
      <c r="I9" s="238"/>
      <c r="J9" s="239"/>
      <c r="K9" s="26">
        <f aca="true" t="shared" si="0" ref="K9:K28">INDEX(P$14:Q$80,MATCH(H9,P$14:P$80,0),2)</f>
        <v>1</v>
      </c>
      <c r="L9" s="27" t="s">
        <v>143</v>
      </c>
      <c r="O9" s="30"/>
      <c r="P9" s="31"/>
      <c r="Q9" s="31"/>
      <c r="R9" s="30"/>
    </row>
    <row r="10" spans="1:18" ht="16.5" thickBot="1">
      <c r="A10" s="220"/>
      <c r="B10" s="225"/>
      <c r="C10" s="226"/>
      <c r="D10" s="226"/>
      <c r="E10" s="227"/>
      <c r="F10" s="233"/>
      <c r="G10" s="234"/>
      <c r="H10" s="250" t="s">
        <v>163</v>
      </c>
      <c r="I10" s="251"/>
      <c r="J10" s="252"/>
      <c r="K10" s="26">
        <f t="shared" si="0"/>
        <v>8</v>
      </c>
      <c r="L10" s="28" t="s">
        <v>164</v>
      </c>
      <c r="O10" s="30"/>
      <c r="P10" s="31"/>
      <c r="Q10" s="30"/>
      <c r="R10" s="30"/>
    </row>
    <row r="11" spans="1:18" ht="16.5" thickBot="1">
      <c r="A11" s="220"/>
      <c r="B11" s="228"/>
      <c r="C11" s="229"/>
      <c r="D11" s="229"/>
      <c r="E11" s="230"/>
      <c r="F11" s="233"/>
      <c r="G11" s="234"/>
      <c r="H11" s="250" t="s">
        <v>165</v>
      </c>
      <c r="I11" s="251"/>
      <c r="J11" s="252"/>
      <c r="K11" s="26">
        <f t="shared" si="0"/>
        <v>-1</v>
      </c>
      <c r="L11" s="28" t="s">
        <v>166</v>
      </c>
      <c r="O11" s="30"/>
      <c r="P11" s="31"/>
      <c r="Q11" s="30"/>
      <c r="R11" s="30"/>
    </row>
    <row r="12" spans="1:18" ht="16.5" thickBot="1">
      <c r="A12" s="220"/>
      <c r="B12" s="241" t="s">
        <v>165</v>
      </c>
      <c r="C12" s="242"/>
      <c r="D12" s="242"/>
      <c r="E12" s="243"/>
      <c r="F12" s="233"/>
      <c r="G12" s="234"/>
      <c r="H12" s="250" t="s">
        <v>167</v>
      </c>
      <c r="I12" s="251"/>
      <c r="J12" s="252"/>
      <c r="K12" s="26">
        <f t="shared" si="0"/>
        <v>4</v>
      </c>
      <c r="L12" s="28" t="s">
        <v>168</v>
      </c>
      <c r="O12" s="30"/>
      <c r="P12" s="31"/>
      <c r="Q12" s="30"/>
      <c r="R12" s="30"/>
    </row>
    <row r="13" spans="1:18" ht="16.5" thickBot="1">
      <c r="A13" s="221"/>
      <c r="B13" s="244"/>
      <c r="C13" s="245"/>
      <c r="D13" s="245"/>
      <c r="E13" s="246"/>
      <c r="F13" s="235"/>
      <c r="G13" s="236"/>
      <c r="H13" s="247" t="s">
        <v>169</v>
      </c>
      <c r="I13" s="248"/>
      <c r="J13" s="249"/>
      <c r="K13" s="26">
        <f t="shared" si="0"/>
        <v>2</v>
      </c>
      <c r="L13" s="29" t="s">
        <v>170</v>
      </c>
      <c r="O13" s="30"/>
      <c r="P13" s="31"/>
      <c r="Q13" s="30"/>
      <c r="R13" s="30"/>
    </row>
    <row r="14" spans="1:17" ht="16.5" thickBot="1">
      <c r="A14" s="219">
        <v>2</v>
      </c>
      <c r="B14" s="222" t="s">
        <v>273</v>
      </c>
      <c r="C14" s="223"/>
      <c r="D14" s="223"/>
      <c r="E14" s="224"/>
      <c r="F14" s="231">
        <f>SUM(K14:K18)</f>
        <v>14</v>
      </c>
      <c r="G14" s="232"/>
      <c r="H14" s="237" t="s">
        <v>162</v>
      </c>
      <c r="I14" s="238"/>
      <c r="J14" s="239"/>
      <c r="K14" s="26">
        <f t="shared" si="0"/>
        <v>1</v>
      </c>
      <c r="L14" s="27" t="s">
        <v>143</v>
      </c>
      <c r="P14" s="25" t="s">
        <v>176</v>
      </c>
      <c r="Q14" s="25">
        <v>15</v>
      </c>
    </row>
    <row r="15" spans="1:17" ht="16.5" thickBot="1">
      <c r="A15" s="220"/>
      <c r="B15" s="225"/>
      <c r="C15" s="226"/>
      <c r="D15" s="226"/>
      <c r="E15" s="227"/>
      <c r="F15" s="233"/>
      <c r="G15" s="234"/>
      <c r="H15" s="250" t="s">
        <v>196</v>
      </c>
      <c r="I15" s="251"/>
      <c r="J15" s="252"/>
      <c r="K15" s="26">
        <f t="shared" si="0"/>
        <v>1</v>
      </c>
      <c r="L15" s="28" t="s">
        <v>164</v>
      </c>
      <c r="P15" s="25" t="s">
        <v>178</v>
      </c>
      <c r="Q15" s="25">
        <v>10</v>
      </c>
    </row>
    <row r="16" spans="1:17" ht="16.5" thickBot="1">
      <c r="A16" s="220"/>
      <c r="B16" s="228"/>
      <c r="C16" s="229"/>
      <c r="D16" s="229"/>
      <c r="E16" s="230"/>
      <c r="F16" s="233"/>
      <c r="G16" s="234"/>
      <c r="H16" s="250" t="s">
        <v>206</v>
      </c>
      <c r="I16" s="251"/>
      <c r="J16" s="252"/>
      <c r="K16" s="26">
        <f t="shared" si="0"/>
        <v>6</v>
      </c>
      <c r="L16" s="28" t="s">
        <v>166</v>
      </c>
      <c r="P16" s="25" t="s">
        <v>179</v>
      </c>
      <c r="Q16" s="25">
        <v>6</v>
      </c>
    </row>
    <row r="17" spans="1:17" ht="16.5" thickBot="1">
      <c r="A17" s="220"/>
      <c r="B17" s="241" t="s">
        <v>196</v>
      </c>
      <c r="C17" s="242"/>
      <c r="D17" s="242"/>
      <c r="E17" s="243"/>
      <c r="F17" s="233"/>
      <c r="G17" s="234"/>
      <c r="H17" s="250" t="s">
        <v>167</v>
      </c>
      <c r="I17" s="251"/>
      <c r="J17" s="252"/>
      <c r="K17" s="26">
        <f t="shared" si="0"/>
        <v>4</v>
      </c>
      <c r="L17" s="28" t="s">
        <v>168</v>
      </c>
      <c r="P17" s="25" t="s">
        <v>180</v>
      </c>
      <c r="Q17" s="25">
        <v>32</v>
      </c>
    </row>
    <row r="18" spans="1:18" ht="16.5" thickBot="1">
      <c r="A18" s="221"/>
      <c r="B18" s="244"/>
      <c r="C18" s="245"/>
      <c r="D18" s="245"/>
      <c r="E18" s="246"/>
      <c r="F18" s="235"/>
      <c r="G18" s="236"/>
      <c r="H18" s="247" t="s">
        <v>169</v>
      </c>
      <c r="I18" s="248"/>
      <c r="J18" s="249"/>
      <c r="K18" s="26">
        <f t="shared" si="0"/>
        <v>2</v>
      </c>
      <c r="L18" s="29" t="s">
        <v>170</v>
      </c>
      <c r="O18" s="30"/>
      <c r="P18" s="25" t="s">
        <v>182</v>
      </c>
      <c r="Q18" s="25">
        <v>10</v>
      </c>
      <c r="R18" s="30"/>
    </row>
    <row r="19" spans="1:18" ht="16.5" thickBot="1">
      <c r="A19" s="219">
        <v>3</v>
      </c>
      <c r="B19" s="222" t="s">
        <v>217</v>
      </c>
      <c r="C19" s="223"/>
      <c r="D19" s="223"/>
      <c r="E19" s="224"/>
      <c r="F19" s="231">
        <f>SUM(K19:K23)</f>
        <v>15</v>
      </c>
      <c r="G19" s="232"/>
      <c r="H19" s="237" t="s">
        <v>202</v>
      </c>
      <c r="I19" s="238"/>
      <c r="J19" s="239"/>
      <c r="K19" s="26">
        <f t="shared" si="0"/>
        <v>2</v>
      </c>
      <c r="L19" s="27" t="s">
        <v>143</v>
      </c>
      <c r="O19" s="30"/>
      <c r="P19" s="25" t="s">
        <v>184</v>
      </c>
      <c r="Q19" s="25">
        <v>21</v>
      </c>
      <c r="R19" s="30"/>
    </row>
    <row r="20" spans="1:18" ht="16.5" thickBot="1">
      <c r="A20" s="220"/>
      <c r="B20" s="225"/>
      <c r="C20" s="226"/>
      <c r="D20" s="226"/>
      <c r="E20" s="227"/>
      <c r="F20" s="233"/>
      <c r="G20" s="234"/>
      <c r="H20" s="250" t="s">
        <v>196</v>
      </c>
      <c r="I20" s="251"/>
      <c r="J20" s="252"/>
      <c r="K20" s="26">
        <f t="shared" si="0"/>
        <v>1</v>
      </c>
      <c r="L20" s="28" t="s">
        <v>164</v>
      </c>
      <c r="O20" s="30"/>
      <c r="P20" s="25" t="s">
        <v>185</v>
      </c>
      <c r="Q20" s="25">
        <v>19</v>
      </c>
      <c r="R20" s="30"/>
    </row>
    <row r="21" spans="1:18" ht="16.5" thickBot="1">
      <c r="A21" s="220"/>
      <c r="B21" s="228"/>
      <c r="C21" s="229"/>
      <c r="D21" s="229"/>
      <c r="E21" s="230"/>
      <c r="F21" s="233"/>
      <c r="G21" s="234"/>
      <c r="H21" s="250" t="s">
        <v>206</v>
      </c>
      <c r="I21" s="251"/>
      <c r="J21" s="252"/>
      <c r="K21" s="26">
        <f t="shared" si="0"/>
        <v>6</v>
      </c>
      <c r="L21" s="28" t="s">
        <v>166</v>
      </c>
      <c r="O21" s="30"/>
      <c r="P21" s="25" t="s">
        <v>181</v>
      </c>
      <c r="Q21" s="25">
        <v>21</v>
      </c>
      <c r="R21" s="30"/>
    </row>
    <row r="22" spans="1:18" ht="16.5" thickBot="1">
      <c r="A22" s="220"/>
      <c r="B22" s="241" t="s">
        <v>274</v>
      </c>
      <c r="C22" s="242"/>
      <c r="D22" s="242"/>
      <c r="E22" s="243"/>
      <c r="F22" s="233"/>
      <c r="G22" s="234"/>
      <c r="H22" s="250" t="s">
        <v>167</v>
      </c>
      <c r="I22" s="251"/>
      <c r="J22" s="252"/>
      <c r="K22" s="26">
        <f t="shared" si="0"/>
        <v>4</v>
      </c>
      <c r="L22" s="28" t="s">
        <v>168</v>
      </c>
      <c r="O22" s="30"/>
      <c r="P22" s="25" t="s">
        <v>186</v>
      </c>
      <c r="Q22" s="25">
        <v>12</v>
      </c>
      <c r="R22" s="30"/>
    </row>
    <row r="23" spans="1:17" ht="16.5" thickBot="1">
      <c r="A23" s="221"/>
      <c r="B23" s="244"/>
      <c r="C23" s="245"/>
      <c r="D23" s="245"/>
      <c r="E23" s="246"/>
      <c r="F23" s="235"/>
      <c r="G23" s="236"/>
      <c r="H23" s="247" t="s">
        <v>169</v>
      </c>
      <c r="I23" s="248"/>
      <c r="J23" s="249"/>
      <c r="K23" s="26">
        <f t="shared" si="0"/>
        <v>2</v>
      </c>
      <c r="L23" s="29" t="s">
        <v>170</v>
      </c>
      <c r="O23" s="30"/>
      <c r="P23" s="25" t="s">
        <v>169</v>
      </c>
      <c r="Q23" s="25">
        <v>2</v>
      </c>
    </row>
    <row r="24" spans="1:18" ht="17.1" customHeight="1" thickBot="1">
      <c r="A24" s="219">
        <v>4</v>
      </c>
      <c r="B24" s="222" t="s">
        <v>266</v>
      </c>
      <c r="C24" s="223"/>
      <c r="D24" s="223"/>
      <c r="E24" s="224"/>
      <c r="F24" s="231">
        <f>SUM(K24:K28)</f>
        <v>20</v>
      </c>
      <c r="G24" s="232"/>
      <c r="H24" s="237" t="s">
        <v>199</v>
      </c>
      <c r="I24" s="238"/>
      <c r="J24" s="239"/>
      <c r="K24" s="26">
        <f t="shared" si="0"/>
        <v>2</v>
      </c>
      <c r="L24" s="27" t="s">
        <v>143</v>
      </c>
      <c r="O24" s="30"/>
      <c r="P24" s="25" t="s">
        <v>189</v>
      </c>
      <c r="Q24" s="25">
        <v>10</v>
      </c>
      <c r="R24" s="30"/>
    </row>
    <row r="25" spans="1:18" ht="17.1" customHeight="1" thickBot="1">
      <c r="A25" s="220"/>
      <c r="B25" s="225"/>
      <c r="C25" s="226"/>
      <c r="D25" s="226"/>
      <c r="E25" s="227"/>
      <c r="F25" s="233"/>
      <c r="G25" s="234"/>
      <c r="H25" s="250" t="s">
        <v>214</v>
      </c>
      <c r="I25" s="251"/>
      <c r="J25" s="252"/>
      <c r="K25" s="26">
        <f t="shared" si="0"/>
        <v>4</v>
      </c>
      <c r="L25" s="28" t="s">
        <v>164</v>
      </c>
      <c r="O25" s="30"/>
      <c r="P25" s="25" t="s">
        <v>190</v>
      </c>
      <c r="Q25" s="25">
        <v>9</v>
      </c>
      <c r="R25" s="30"/>
    </row>
    <row r="26" spans="1:18" ht="17.1" customHeight="1" thickBot="1">
      <c r="A26" s="220"/>
      <c r="B26" s="228"/>
      <c r="C26" s="229"/>
      <c r="D26" s="229"/>
      <c r="E26" s="230"/>
      <c r="F26" s="233"/>
      <c r="G26" s="234"/>
      <c r="H26" s="250" t="s">
        <v>165</v>
      </c>
      <c r="I26" s="251"/>
      <c r="J26" s="252"/>
      <c r="K26" s="26">
        <f t="shared" si="0"/>
        <v>-1</v>
      </c>
      <c r="L26" s="28" t="s">
        <v>166</v>
      </c>
      <c r="O26" s="30"/>
      <c r="P26" s="25" t="s">
        <v>162</v>
      </c>
      <c r="Q26" s="25">
        <v>1</v>
      </c>
      <c r="R26" s="30"/>
    </row>
    <row r="27" spans="1:18" ht="16.5" thickBot="1">
      <c r="A27" s="220"/>
      <c r="B27" s="241" t="s">
        <v>195</v>
      </c>
      <c r="C27" s="242"/>
      <c r="D27" s="242"/>
      <c r="E27" s="243"/>
      <c r="F27" s="233"/>
      <c r="G27" s="234"/>
      <c r="H27" s="250" t="s">
        <v>195</v>
      </c>
      <c r="I27" s="251"/>
      <c r="J27" s="252"/>
      <c r="K27" s="26">
        <f t="shared" si="0"/>
        <v>13</v>
      </c>
      <c r="L27" s="28" t="s">
        <v>168</v>
      </c>
      <c r="O27" s="30"/>
      <c r="P27" s="25" t="s">
        <v>192</v>
      </c>
      <c r="Q27" s="25">
        <v>9</v>
      </c>
      <c r="R27" s="30"/>
    </row>
    <row r="28" spans="1:17" ht="16.5" thickBot="1">
      <c r="A28" s="221"/>
      <c r="B28" s="244"/>
      <c r="C28" s="245"/>
      <c r="D28" s="245"/>
      <c r="E28" s="246"/>
      <c r="F28" s="235"/>
      <c r="G28" s="236"/>
      <c r="H28" s="247" t="s">
        <v>169</v>
      </c>
      <c r="I28" s="248"/>
      <c r="J28" s="249"/>
      <c r="K28" s="26">
        <f t="shared" si="0"/>
        <v>2</v>
      </c>
      <c r="L28" s="29" t="s">
        <v>170</v>
      </c>
      <c r="O28" s="30"/>
      <c r="P28" s="25" t="s">
        <v>194</v>
      </c>
      <c r="Q28" s="25">
        <v>5</v>
      </c>
    </row>
    <row r="29" spans="1:17" ht="17.1" customHeight="1" thickBot="1">
      <c r="A29" s="219">
        <v>5</v>
      </c>
      <c r="B29" s="222" t="s">
        <v>275</v>
      </c>
      <c r="C29" s="223"/>
      <c r="D29" s="223"/>
      <c r="E29" s="224"/>
      <c r="F29" s="231">
        <f>SUM(K29:K33)</f>
        <v>21</v>
      </c>
      <c r="G29" s="232"/>
      <c r="H29" s="253" t="s">
        <v>199</v>
      </c>
      <c r="I29" s="254"/>
      <c r="J29" s="255"/>
      <c r="K29" s="26">
        <v>2</v>
      </c>
      <c r="L29" s="27" t="s">
        <v>143</v>
      </c>
      <c r="P29" s="25" t="s">
        <v>177</v>
      </c>
      <c r="Q29" s="25">
        <v>52</v>
      </c>
    </row>
    <row r="30" spans="1:17" ht="17.1" customHeight="1" thickBot="1">
      <c r="A30" s="220"/>
      <c r="B30" s="225"/>
      <c r="C30" s="226"/>
      <c r="D30" s="226"/>
      <c r="E30" s="227"/>
      <c r="F30" s="233"/>
      <c r="G30" s="234"/>
      <c r="H30" s="250" t="s">
        <v>163</v>
      </c>
      <c r="I30" s="251"/>
      <c r="J30" s="252"/>
      <c r="K30" s="26">
        <f>INDEX(P45:Q116,MATCH(H30,P45:P116,0),2)</f>
        <v>8</v>
      </c>
      <c r="L30" s="28" t="s">
        <v>164</v>
      </c>
      <c r="P30" s="25" t="s">
        <v>195</v>
      </c>
      <c r="Q30" s="25">
        <v>13</v>
      </c>
    </row>
    <row r="31" spans="1:17" ht="17.1" customHeight="1" thickBot="1">
      <c r="A31" s="220"/>
      <c r="B31" s="228"/>
      <c r="C31" s="229"/>
      <c r="D31" s="229"/>
      <c r="E31" s="230"/>
      <c r="F31" s="233"/>
      <c r="G31" s="234"/>
      <c r="H31" s="250" t="s">
        <v>165</v>
      </c>
      <c r="I31" s="251"/>
      <c r="J31" s="252"/>
      <c r="K31" s="26">
        <v>-1</v>
      </c>
      <c r="L31" s="28" t="s">
        <v>166</v>
      </c>
      <c r="P31" s="25" t="s">
        <v>196</v>
      </c>
      <c r="Q31" s="25">
        <v>1</v>
      </c>
    </row>
    <row r="32" spans="1:17" ht="16.5" thickBot="1">
      <c r="A32" s="220"/>
      <c r="B32" s="241" t="s">
        <v>169</v>
      </c>
      <c r="C32" s="242"/>
      <c r="D32" s="242"/>
      <c r="E32" s="243"/>
      <c r="F32" s="233"/>
      <c r="G32" s="234"/>
      <c r="H32" s="250" t="s">
        <v>182</v>
      </c>
      <c r="I32" s="251"/>
      <c r="J32" s="252"/>
      <c r="K32" s="26">
        <v>10</v>
      </c>
      <c r="L32" s="28" t="s">
        <v>168</v>
      </c>
      <c r="P32" s="25" t="s">
        <v>165</v>
      </c>
      <c r="Q32" s="25">
        <v>-1</v>
      </c>
    </row>
    <row r="33" spans="1:18" ht="16.5" thickBot="1">
      <c r="A33" s="221"/>
      <c r="B33" s="244"/>
      <c r="C33" s="245"/>
      <c r="D33" s="245"/>
      <c r="E33" s="246"/>
      <c r="F33" s="235"/>
      <c r="G33" s="236"/>
      <c r="H33" s="247" t="s">
        <v>169</v>
      </c>
      <c r="I33" s="248"/>
      <c r="J33" s="249"/>
      <c r="K33" s="26">
        <v>2</v>
      </c>
      <c r="L33" s="29" t="s">
        <v>170</v>
      </c>
      <c r="O33" s="30"/>
      <c r="P33" s="25" t="s">
        <v>197</v>
      </c>
      <c r="Q33" s="25">
        <v>3</v>
      </c>
      <c r="R33" s="30"/>
    </row>
    <row r="34" spans="1:18" ht="17.1" customHeight="1" thickBot="1">
      <c r="A34" s="219">
        <v>6</v>
      </c>
      <c r="B34" s="222" t="s">
        <v>276</v>
      </c>
      <c r="C34" s="223"/>
      <c r="D34" s="223"/>
      <c r="E34" s="224"/>
      <c r="F34" s="231">
        <f>SUM(K34:K38)</f>
        <v>22</v>
      </c>
      <c r="G34" s="232"/>
      <c r="H34" s="237" t="s">
        <v>188</v>
      </c>
      <c r="I34" s="238"/>
      <c r="J34" s="239"/>
      <c r="K34" s="26">
        <f>INDEX(P$14:Q$80,MATCH(H34,P$14:P$80,0),2)</f>
        <v>9</v>
      </c>
      <c r="L34" s="27" t="s">
        <v>143</v>
      </c>
      <c r="O34" s="30"/>
      <c r="P34" s="25" t="s">
        <v>199</v>
      </c>
      <c r="Q34" s="25">
        <v>2</v>
      </c>
      <c r="R34" s="30"/>
    </row>
    <row r="35" spans="1:18" ht="17.1" customHeight="1" thickBot="1">
      <c r="A35" s="220"/>
      <c r="B35" s="225"/>
      <c r="C35" s="226"/>
      <c r="D35" s="226"/>
      <c r="E35" s="227"/>
      <c r="F35" s="233"/>
      <c r="G35" s="234"/>
      <c r="H35" s="250" t="s">
        <v>163</v>
      </c>
      <c r="I35" s="251"/>
      <c r="J35" s="252"/>
      <c r="K35" s="26">
        <f>INDEX(P$14:Q$80,MATCH(H35,P$14:P$80,0),2)</f>
        <v>8</v>
      </c>
      <c r="L35" s="28" t="s">
        <v>164</v>
      </c>
      <c r="O35" s="30"/>
      <c r="P35" s="25" t="s">
        <v>201</v>
      </c>
      <c r="Q35" s="25">
        <v>11</v>
      </c>
      <c r="R35" s="30"/>
    </row>
    <row r="36" spans="1:18" ht="17.1" customHeight="1" thickBot="1">
      <c r="A36" s="220"/>
      <c r="B36" s="228"/>
      <c r="C36" s="229"/>
      <c r="D36" s="229"/>
      <c r="E36" s="230"/>
      <c r="F36" s="233"/>
      <c r="G36" s="234"/>
      <c r="H36" s="250" t="s">
        <v>165</v>
      </c>
      <c r="I36" s="251"/>
      <c r="J36" s="252"/>
      <c r="K36" s="26">
        <f>INDEX(P$14:Q$80,MATCH(H36,P$14:P$80,0),2)</f>
        <v>-1</v>
      </c>
      <c r="L36" s="28" t="s">
        <v>166</v>
      </c>
      <c r="O36" s="30"/>
      <c r="P36" s="25" t="s">
        <v>202</v>
      </c>
      <c r="Q36" s="25">
        <v>2</v>
      </c>
      <c r="R36" s="30"/>
    </row>
    <row r="37" spans="1:18" ht="16.5" thickBot="1">
      <c r="A37" s="220"/>
      <c r="B37" s="241" t="s">
        <v>263</v>
      </c>
      <c r="C37" s="242"/>
      <c r="D37" s="242"/>
      <c r="E37" s="243"/>
      <c r="F37" s="233"/>
      <c r="G37" s="234"/>
      <c r="H37" s="250" t="s">
        <v>167</v>
      </c>
      <c r="I37" s="251"/>
      <c r="J37" s="252"/>
      <c r="K37" s="26">
        <f>INDEX(P$14:Q$80,MATCH(H37,P$14:P$80,0),2)</f>
        <v>4</v>
      </c>
      <c r="L37" s="28" t="s">
        <v>168</v>
      </c>
      <c r="O37" s="30"/>
      <c r="P37" s="25" t="s">
        <v>198</v>
      </c>
      <c r="Q37" s="25">
        <v>4</v>
      </c>
      <c r="R37" s="30"/>
    </row>
    <row r="38" spans="1:18" ht="16.5" thickBot="1">
      <c r="A38" s="221"/>
      <c r="B38" s="244"/>
      <c r="C38" s="245"/>
      <c r="D38" s="245"/>
      <c r="E38" s="246"/>
      <c r="F38" s="235"/>
      <c r="G38" s="236"/>
      <c r="H38" s="247" t="s">
        <v>169</v>
      </c>
      <c r="I38" s="248"/>
      <c r="J38" s="249"/>
      <c r="K38" s="26">
        <f>INDEX(P$14:Q$80,MATCH(H38,P$14:P$80,0),2)</f>
        <v>2</v>
      </c>
      <c r="L38" s="29" t="s">
        <v>170</v>
      </c>
      <c r="O38" s="30"/>
      <c r="P38" s="25" t="s">
        <v>203</v>
      </c>
      <c r="Q38" s="25">
        <v>5</v>
      </c>
      <c r="R38" s="30"/>
    </row>
    <row r="39" spans="1:17" ht="17.1" customHeight="1" thickBot="1">
      <c r="A39" s="219">
        <v>7</v>
      </c>
      <c r="B39" s="222" t="s">
        <v>277</v>
      </c>
      <c r="C39" s="223"/>
      <c r="D39" s="223"/>
      <c r="E39" s="224"/>
      <c r="F39" s="231">
        <f>SUM(K39:K43)</f>
        <v>24</v>
      </c>
      <c r="G39" s="232"/>
      <c r="H39" s="32" t="s">
        <v>162</v>
      </c>
      <c r="I39" s="33" t="s">
        <v>183</v>
      </c>
      <c r="J39" s="34" t="s">
        <v>183</v>
      </c>
      <c r="K39" s="26">
        <f>INDEX(P19:Q110,MATCH(H39,P19:P110,0),2)</f>
        <v>1</v>
      </c>
      <c r="L39" s="27" t="s">
        <v>143</v>
      </c>
      <c r="O39" s="30"/>
      <c r="P39" s="25" t="s">
        <v>204</v>
      </c>
      <c r="Q39" s="25">
        <v>16</v>
      </c>
    </row>
    <row r="40" spans="1:18" ht="17.1" customHeight="1" thickBot="1">
      <c r="A40" s="220"/>
      <c r="B40" s="225"/>
      <c r="C40" s="226"/>
      <c r="D40" s="226"/>
      <c r="E40" s="227"/>
      <c r="F40" s="233"/>
      <c r="G40" s="234"/>
      <c r="H40" s="35" t="s">
        <v>163</v>
      </c>
      <c r="I40" s="36" t="s">
        <v>163</v>
      </c>
      <c r="J40" s="37" t="s">
        <v>163</v>
      </c>
      <c r="K40" s="26">
        <f>INDEX(P20:Q111,MATCH(H40,P20:P111,0),2)</f>
        <v>8</v>
      </c>
      <c r="L40" s="28" t="s">
        <v>164</v>
      </c>
      <c r="O40" s="30"/>
      <c r="P40" s="25" t="s">
        <v>205</v>
      </c>
      <c r="Q40" s="25">
        <v>16</v>
      </c>
      <c r="R40" s="30"/>
    </row>
    <row r="41" spans="1:17" ht="17.1" customHeight="1" thickBot="1">
      <c r="A41" s="220"/>
      <c r="B41" s="228"/>
      <c r="C41" s="229"/>
      <c r="D41" s="229"/>
      <c r="E41" s="230"/>
      <c r="F41" s="233"/>
      <c r="G41" s="234"/>
      <c r="H41" s="250" t="s">
        <v>165</v>
      </c>
      <c r="I41" s="251" t="s">
        <v>165</v>
      </c>
      <c r="J41" s="252" t="s">
        <v>165</v>
      </c>
      <c r="K41" s="26">
        <f>INDEX(P21:Q112,MATCH(H41,P21:P112,0),2)</f>
        <v>-1</v>
      </c>
      <c r="L41" s="28" t="s">
        <v>166</v>
      </c>
      <c r="O41" s="30"/>
      <c r="P41" s="25" t="s">
        <v>207</v>
      </c>
      <c r="Q41" s="25">
        <v>12</v>
      </c>
    </row>
    <row r="42" spans="1:18" ht="16.5" thickBot="1">
      <c r="A42" s="220"/>
      <c r="B42" s="241" t="s">
        <v>278</v>
      </c>
      <c r="C42" s="242"/>
      <c r="D42" s="242"/>
      <c r="E42" s="243"/>
      <c r="F42" s="233"/>
      <c r="G42" s="234"/>
      <c r="H42" s="250" t="s">
        <v>167</v>
      </c>
      <c r="I42" s="251" t="s">
        <v>167</v>
      </c>
      <c r="J42" s="252" t="s">
        <v>167</v>
      </c>
      <c r="K42" s="26">
        <f>INDEX(P22:Q113,MATCH(H42,P22:P113,0),2)</f>
        <v>4</v>
      </c>
      <c r="L42" s="28" t="s">
        <v>168</v>
      </c>
      <c r="O42" s="30"/>
      <c r="P42" s="25" t="s">
        <v>208</v>
      </c>
      <c r="Q42" s="25">
        <v>10</v>
      </c>
      <c r="R42" s="30"/>
    </row>
    <row r="43" spans="1:17" ht="16.5" thickBot="1">
      <c r="A43" s="221"/>
      <c r="B43" s="244"/>
      <c r="C43" s="245"/>
      <c r="D43" s="245"/>
      <c r="E43" s="246"/>
      <c r="F43" s="235"/>
      <c r="G43" s="236"/>
      <c r="H43" s="247" t="s">
        <v>187</v>
      </c>
      <c r="I43" s="248" t="s">
        <v>187</v>
      </c>
      <c r="J43" s="249" t="s">
        <v>187</v>
      </c>
      <c r="K43" s="26">
        <f>INDEX(P23:Q179,MATCH(H43,P23:P179,0),2)</f>
        <v>12</v>
      </c>
      <c r="L43" s="29" t="s">
        <v>170</v>
      </c>
      <c r="O43" s="30"/>
      <c r="P43" s="25" t="s">
        <v>209</v>
      </c>
      <c r="Q43" s="25">
        <v>14</v>
      </c>
    </row>
    <row r="44" spans="1:17" ht="17.1" customHeight="1" thickBot="1">
      <c r="A44" s="219">
        <v>8</v>
      </c>
      <c r="B44" s="222" t="s">
        <v>279</v>
      </c>
      <c r="C44" s="223"/>
      <c r="D44" s="223"/>
      <c r="E44" s="224"/>
      <c r="F44" s="231">
        <f>SUM(K44:K48)</f>
        <v>24</v>
      </c>
      <c r="G44" s="232"/>
      <c r="H44" s="237" t="s">
        <v>162</v>
      </c>
      <c r="I44" s="238"/>
      <c r="J44" s="239"/>
      <c r="K44" s="26">
        <f aca="true" t="shared" si="1" ref="K44:K53">INDEX(P$14:Q$80,MATCH(H44,P$14:P$80,0),2)</f>
        <v>1</v>
      </c>
      <c r="L44" s="27" t="s">
        <v>143</v>
      </c>
      <c r="P44" s="25" t="s">
        <v>188</v>
      </c>
      <c r="Q44" s="25">
        <v>9</v>
      </c>
    </row>
    <row r="45" spans="1:17" ht="17.1" customHeight="1" thickBot="1">
      <c r="A45" s="220"/>
      <c r="B45" s="225"/>
      <c r="C45" s="226"/>
      <c r="D45" s="226"/>
      <c r="E45" s="227"/>
      <c r="F45" s="233"/>
      <c r="G45" s="234"/>
      <c r="H45" s="250" t="s">
        <v>163</v>
      </c>
      <c r="I45" s="251"/>
      <c r="J45" s="252"/>
      <c r="K45" s="26">
        <f t="shared" si="1"/>
        <v>8</v>
      </c>
      <c r="L45" s="28" t="s">
        <v>164</v>
      </c>
      <c r="P45" s="25" t="s">
        <v>210</v>
      </c>
      <c r="Q45" s="25">
        <v>30</v>
      </c>
    </row>
    <row r="46" spans="1:17" ht="17.1" customHeight="1" thickBot="1">
      <c r="A46" s="220"/>
      <c r="B46" s="228"/>
      <c r="C46" s="229"/>
      <c r="D46" s="229"/>
      <c r="E46" s="230"/>
      <c r="F46" s="233"/>
      <c r="G46" s="234"/>
      <c r="H46" s="250" t="s">
        <v>165</v>
      </c>
      <c r="I46" s="251"/>
      <c r="J46" s="252"/>
      <c r="K46" s="26">
        <f t="shared" si="1"/>
        <v>-1</v>
      </c>
      <c r="L46" s="28" t="s">
        <v>166</v>
      </c>
      <c r="P46" s="25" t="s">
        <v>163</v>
      </c>
      <c r="Q46" s="25">
        <v>8</v>
      </c>
    </row>
    <row r="47" spans="1:17" ht="16.5" thickBot="1">
      <c r="A47" s="220"/>
      <c r="B47" s="241" t="s">
        <v>262</v>
      </c>
      <c r="C47" s="242"/>
      <c r="D47" s="242"/>
      <c r="E47" s="243"/>
      <c r="F47" s="233"/>
      <c r="G47" s="234"/>
      <c r="H47" s="250" t="s">
        <v>167</v>
      </c>
      <c r="I47" s="251"/>
      <c r="J47" s="252"/>
      <c r="K47" s="26">
        <f t="shared" si="1"/>
        <v>4</v>
      </c>
      <c r="L47" s="28" t="s">
        <v>168</v>
      </c>
      <c r="P47" s="25" t="s">
        <v>211</v>
      </c>
      <c r="Q47" s="25">
        <v>5</v>
      </c>
    </row>
    <row r="48" spans="1:18" ht="16.5" thickBot="1">
      <c r="A48" s="221"/>
      <c r="B48" s="244"/>
      <c r="C48" s="245"/>
      <c r="D48" s="245"/>
      <c r="E48" s="246"/>
      <c r="F48" s="235"/>
      <c r="G48" s="236"/>
      <c r="H48" s="247" t="s">
        <v>187</v>
      </c>
      <c r="I48" s="248"/>
      <c r="J48" s="249"/>
      <c r="K48" s="26">
        <f t="shared" si="1"/>
        <v>12</v>
      </c>
      <c r="L48" s="29" t="s">
        <v>170</v>
      </c>
      <c r="O48" s="30"/>
      <c r="P48" s="25" t="s">
        <v>212</v>
      </c>
      <c r="Q48" s="25">
        <v>7</v>
      </c>
      <c r="R48" s="30"/>
    </row>
    <row r="49" spans="1:18" ht="15.95" customHeight="1" thickBot="1">
      <c r="A49" s="219">
        <v>9</v>
      </c>
      <c r="B49" s="222" t="s">
        <v>280</v>
      </c>
      <c r="C49" s="223"/>
      <c r="D49" s="223"/>
      <c r="E49" s="224"/>
      <c r="F49" s="231">
        <f>SUM(K49:K53)</f>
        <v>25</v>
      </c>
      <c r="G49" s="232"/>
      <c r="H49" s="237" t="s">
        <v>202</v>
      </c>
      <c r="I49" s="238"/>
      <c r="J49" s="239"/>
      <c r="K49" s="26">
        <f t="shared" si="1"/>
        <v>2</v>
      </c>
      <c r="L49" s="27" t="s">
        <v>143</v>
      </c>
      <c r="O49" s="30"/>
      <c r="P49" s="25" t="s">
        <v>200</v>
      </c>
      <c r="Q49" s="25">
        <v>12</v>
      </c>
      <c r="R49" s="30"/>
    </row>
    <row r="50" spans="1:18" ht="15.95" customHeight="1" thickBot="1">
      <c r="A50" s="220"/>
      <c r="B50" s="225"/>
      <c r="C50" s="226"/>
      <c r="D50" s="226"/>
      <c r="E50" s="227"/>
      <c r="F50" s="233"/>
      <c r="G50" s="234"/>
      <c r="H50" s="250" t="s">
        <v>163</v>
      </c>
      <c r="I50" s="251"/>
      <c r="J50" s="252"/>
      <c r="K50" s="26">
        <f t="shared" si="1"/>
        <v>8</v>
      </c>
      <c r="L50" s="28" t="s">
        <v>164</v>
      </c>
      <c r="O50" s="30"/>
      <c r="P50" s="25" t="s">
        <v>187</v>
      </c>
      <c r="Q50" s="25">
        <v>12</v>
      </c>
      <c r="R50" s="30"/>
    </row>
    <row r="51" spans="1:18" ht="15.95" customHeight="1" thickBot="1">
      <c r="A51" s="220"/>
      <c r="B51" s="228"/>
      <c r="C51" s="229"/>
      <c r="D51" s="229"/>
      <c r="E51" s="230"/>
      <c r="F51" s="233"/>
      <c r="G51" s="234"/>
      <c r="H51" s="250" t="s">
        <v>165</v>
      </c>
      <c r="I51" s="251"/>
      <c r="J51" s="252"/>
      <c r="K51" s="26">
        <f t="shared" si="1"/>
        <v>-1</v>
      </c>
      <c r="L51" s="28" t="s">
        <v>166</v>
      </c>
      <c r="O51" s="30"/>
      <c r="P51" s="25" t="s">
        <v>213</v>
      </c>
      <c r="Q51" s="25">
        <v>12</v>
      </c>
      <c r="R51" s="30"/>
    </row>
    <row r="52" spans="1:18" ht="16.5" thickBot="1">
      <c r="A52" s="220"/>
      <c r="B52" s="241" t="s">
        <v>281</v>
      </c>
      <c r="C52" s="242"/>
      <c r="D52" s="242"/>
      <c r="E52" s="243"/>
      <c r="F52" s="233"/>
      <c r="G52" s="234"/>
      <c r="H52" s="250" t="s">
        <v>167</v>
      </c>
      <c r="I52" s="251"/>
      <c r="J52" s="252"/>
      <c r="K52" s="26">
        <f t="shared" si="1"/>
        <v>4</v>
      </c>
      <c r="L52" s="28" t="s">
        <v>168</v>
      </c>
      <c r="O52" s="30"/>
      <c r="P52" s="25" t="s">
        <v>206</v>
      </c>
      <c r="Q52" s="25">
        <v>6</v>
      </c>
      <c r="R52" s="30"/>
    </row>
    <row r="53" spans="1:18" ht="16.5" thickBot="1">
      <c r="A53" s="221"/>
      <c r="B53" s="244"/>
      <c r="C53" s="245"/>
      <c r="D53" s="245"/>
      <c r="E53" s="246"/>
      <c r="F53" s="235"/>
      <c r="G53" s="236"/>
      <c r="H53" s="247" t="s">
        <v>187</v>
      </c>
      <c r="I53" s="248"/>
      <c r="J53" s="249"/>
      <c r="K53" s="26">
        <f t="shared" si="1"/>
        <v>12</v>
      </c>
      <c r="L53" s="29" t="s">
        <v>170</v>
      </c>
      <c r="O53" s="30"/>
      <c r="P53" s="25" t="s">
        <v>167</v>
      </c>
      <c r="Q53" s="25">
        <v>4</v>
      </c>
      <c r="R53" s="30"/>
    </row>
    <row r="54" spans="1:12" ht="17.1" customHeight="1" thickBot="1">
      <c r="A54" s="219">
        <v>10</v>
      </c>
      <c r="B54" s="222" t="s">
        <v>282</v>
      </c>
      <c r="C54" s="223"/>
      <c r="D54" s="223"/>
      <c r="E54" s="224"/>
      <c r="F54" s="231">
        <f>SUM(K54:K58)</f>
        <v>25</v>
      </c>
      <c r="G54" s="232"/>
      <c r="H54" s="237" t="s">
        <v>162</v>
      </c>
      <c r="I54" s="238"/>
      <c r="J54" s="239"/>
      <c r="K54" s="26">
        <v>1</v>
      </c>
      <c r="L54" s="27" t="s">
        <v>143</v>
      </c>
    </row>
    <row r="55" spans="1:12" ht="17.1" customHeight="1" thickBot="1">
      <c r="A55" s="220"/>
      <c r="B55" s="225"/>
      <c r="C55" s="226"/>
      <c r="D55" s="226"/>
      <c r="E55" s="227"/>
      <c r="F55" s="233"/>
      <c r="G55" s="234"/>
      <c r="H55" s="250" t="s">
        <v>200</v>
      </c>
      <c r="I55" s="251"/>
      <c r="J55" s="252"/>
      <c r="K55" s="26">
        <v>12</v>
      </c>
      <c r="L55" s="28" t="s">
        <v>164</v>
      </c>
    </row>
    <row r="56" spans="1:12" ht="17.1" customHeight="1" thickBot="1">
      <c r="A56" s="220"/>
      <c r="B56" s="228"/>
      <c r="C56" s="229"/>
      <c r="D56" s="229"/>
      <c r="E56" s="230"/>
      <c r="F56" s="233"/>
      <c r="G56" s="234"/>
      <c r="H56" s="250" t="s">
        <v>206</v>
      </c>
      <c r="I56" s="251"/>
      <c r="J56" s="252"/>
      <c r="K56" s="26">
        <v>6</v>
      </c>
      <c r="L56" s="28" t="s">
        <v>166</v>
      </c>
    </row>
    <row r="57" spans="1:12" ht="16.5" thickBot="1">
      <c r="A57" s="220"/>
      <c r="B57" s="241" t="s">
        <v>200</v>
      </c>
      <c r="C57" s="242"/>
      <c r="D57" s="242"/>
      <c r="E57" s="243"/>
      <c r="F57" s="233"/>
      <c r="G57" s="234"/>
      <c r="H57" s="250" t="s">
        <v>167</v>
      </c>
      <c r="I57" s="251"/>
      <c r="J57" s="252"/>
      <c r="K57" s="26">
        <v>4</v>
      </c>
      <c r="L57" s="28" t="s">
        <v>168</v>
      </c>
    </row>
    <row r="58" spans="1:12" ht="16.5" thickBot="1">
      <c r="A58" s="221"/>
      <c r="B58" s="244"/>
      <c r="C58" s="245"/>
      <c r="D58" s="245"/>
      <c r="E58" s="246"/>
      <c r="F58" s="235"/>
      <c r="G58" s="236"/>
      <c r="H58" s="247" t="s">
        <v>169</v>
      </c>
      <c r="I58" s="248"/>
      <c r="J58" s="249"/>
      <c r="K58" s="26">
        <v>2</v>
      </c>
      <c r="L58" s="29" t="s">
        <v>170</v>
      </c>
    </row>
    <row r="59" spans="1:18" ht="17.1" customHeight="1" thickBot="1">
      <c r="A59" s="219">
        <v>11</v>
      </c>
      <c r="B59" s="222" t="s">
        <v>283</v>
      </c>
      <c r="C59" s="223"/>
      <c r="D59" s="223"/>
      <c r="E59" s="224"/>
      <c r="F59" s="231">
        <f>SUM(K59:K63)</f>
        <v>26</v>
      </c>
      <c r="G59" s="232"/>
      <c r="H59" s="237" t="s">
        <v>199</v>
      </c>
      <c r="I59" s="238"/>
      <c r="J59" s="239"/>
      <c r="K59" s="26">
        <f aca="true" t="shared" si="2" ref="K59:K68">INDEX(P$14:Q$80,MATCH(H59,P$14:P$80,0),2)</f>
        <v>2</v>
      </c>
      <c r="L59" s="27" t="s">
        <v>143</v>
      </c>
      <c r="O59" s="30"/>
      <c r="P59" s="30"/>
      <c r="Q59" s="30"/>
      <c r="R59" s="30"/>
    </row>
    <row r="60" spans="1:18" ht="17.1" customHeight="1" thickBot="1">
      <c r="A60" s="220"/>
      <c r="B60" s="225"/>
      <c r="C60" s="226"/>
      <c r="D60" s="226"/>
      <c r="E60" s="227"/>
      <c r="F60" s="233"/>
      <c r="G60" s="234"/>
      <c r="H60" s="250" t="s">
        <v>163</v>
      </c>
      <c r="I60" s="251"/>
      <c r="J60" s="252"/>
      <c r="K60" s="26">
        <f t="shared" si="2"/>
        <v>8</v>
      </c>
      <c r="L60" s="28" t="s">
        <v>164</v>
      </c>
      <c r="O60" s="30"/>
      <c r="P60" s="30"/>
      <c r="Q60" s="30"/>
      <c r="R60" s="30"/>
    </row>
    <row r="61" spans="1:18" ht="17.1" customHeight="1" thickBot="1">
      <c r="A61" s="220"/>
      <c r="B61" s="228"/>
      <c r="C61" s="229"/>
      <c r="D61" s="229"/>
      <c r="E61" s="230"/>
      <c r="F61" s="233"/>
      <c r="G61" s="234"/>
      <c r="H61" s="250" t="s">
        <v>203</v>
      </c>
      <c r="I61" s="251"/>
      <c r="J61" s="252"/>
      <c r="K61" s="26">
        <f t="shared" si="2"/>
        <v>5</v>
      </c>
      <c r="L61" s="28" t="s">
        <v>166</v>
      </c>
      <c r="O61" s="30"/>
      <c r="P61" s="31"/>
      <c r="Q61" s="31"/>
      <c r="R61" s="30"/>
    </row>
    <row r="62" spans="1:18" ht="16.5" thickBot="1">
      <c r="A62" s="220"/>
      <c r="B62" s="241" t="s">
        <v>203</v>
      </c>
      <c r="C62" s="242"/>
      <c r="D62" s="242"/>
      <c r="E62" s="243"/>
      <c r="F62" s="233"/>
      <c r="G62" s="234"/>
      <c r="H62" s="250" t="s">
        <v>190</v>
      </c>
      <c r="I62" s="251"/>
      <c r="J62" s="252"/>
      <c r="K62" s="26">
        <f t="shared" si="2"/>
        <v>9</v>
      </c>
      <c r="L62" s="28" t="s">
        <v>168</v>
      </c>
      <c r="O62" s="30"/>
      <c r="P62" s="31"/>
      <c r="Q62" s="31"/>
      <c r="R62" s="30"/>
    </row>
    <row r="63" spans="1:18" ht="16.5" thickBot="1">
      <c r="A63" s="221"/>
      <c r="B63" s="244"/>
      <c r="C63" s="245"/>
      <c r="D63" s="245"/>
      <c r="E63" s="246"/>
      <c r="F63" s="235"/>
      <c r="G63" s="236"/>
      <c r="H63" s="247" t="s">
        <v>169</v>
      </c>
      <c r="I63" s="248"/>
      <c r="J63" s="249"/>
      <c r="K63" s="26">
        <f t="shared" si="2"/>
        <v>2</v>
      </c>
      <c r="L63" s="29" t="s">
        <v>170</v>
      </c>
      <c r="O63" s="30"/>
      <c r="P63" s="31"/>
      <c r="Q63" s="31"/>
      <c r="R63" s="30"/>
    </row>
    <row r="64" spans="1:12" ht="17.1" customHeight="1" thickBot="1">
      <c r="A64" s="219">
        <v>12</v>
      </c>
      <c r="B64" s="222" t="s">
        <v>268</v>
      </c>
      <c r="C64" s="223"/>
      <c r="D64" s="223"/>
      <c r="E64" s="224"/>
      <c r="F64" s="231">
        <f>SUM(K64:K68)</f>
        <v>26</v>
      </c>
      <c r="G64" s="232"/>
      <c r="H64" s="237" t="s">
        <v>162</v>
      </c>
      <c r="I64" s="238"/>
      <c r="J64" s="239"/>
      <c r="K64" s="26">
        <f t="shared" si="2"/>
        <v>1</v>
      </c>
      <c r="L64" s="27" t="s">
        <v>143</v>
      </c>
    </row>
    <row r="65" spans="1:12" ht="17.1" customHeight="1" thickBot="1">
      <c r="A65" s="220"/>
      <c r="B65" s="225"/>
      <c r="C65" s="226"/>
      <c r="D65" s="226"/>
      <c r="E65" s="227"/>
      <c r="F65" s="233"/>
      <c r="G65" s="234"/>
      <c r="H65" s="250" t="s">
        <v>196</v>
      </c>
      <c r="I65" s="251"/>
      <c r="J65" s="252"/>
      <c r="K65" s="26">
        <f t="shared" si="2"/>
        <v>1</v>
      </c>
      <c r="L65" s="28" t="s">
        <v>164</v>
      </c>
    </row>
    <row r="66" spans="1:12" ht="17.1" customHeight="1" thickBot="1">
      <c r="A66" s="220"/>
      <c r="B66" s="228"/>
      <c r="C66" s="229"/>
      <c r="D66" s="229"/>
      <c r="E66" s="230"/>
      <c r="F66" s="233"/>
      <c r="G66" s="234"/>
      <c r="H66" s="250" t="s">
        <v>206</v>
      </c>
      <c r="I66" s="251"/>
      <c r="J66" s="252"/>
      <c r="K66" s="26">
        <f t="shared" si="2"/>
        <v>6</v>
      </c>
      <c r="L66" s="28" t="s">
        <v>166</v>
      </c>
    </row>
    <row r="67" spans="1:12" ht="16.5" thickBot="1">
      <c r="A67" s="220"/>
      <c r="B67" s="241" t="s">
        <v>261</v>
      </c>
      <c r="C67" s="242"/>
      <c r="D67" s="242"/>
      <c r="E67" s="243"/>
      <c r="F67" s="233"/>
      <c r="G67" s="234"/>
      <c r="H67" s="250" t="s">
        <v>167</v>
      </c>
      <c r="I67" s="251"/>
      <c r="J67" s="252"/>
      <c r="K67" s="26">
        <f t="shared" si="2"/>
        <v>4</v>
      </c>
      <c r="L67" s="28" t="s">
        <v>168</v>
      </c>
    </row>
    <row r="68" spans="1:18" ht="16.5" thickBot="1">
      <c r="A68" s="221"/>
      <c r="B68" s="244"/>
      <c r="C68" s="245"/>
      <c r="D68" s="245"/>
      <c r="E68" s="246"/>
      <c r="F68" s="235"/>
      <c r="G68" s="236"/>
      <c r="H68" s="247" t="s">
        <v>215</v>
      </c>
      <c r="I68" s="248"/>
      <c r="J68" s="249"/>
      <c r="K68" s="26">
        <f t="shared" si="2"/>
        <v>14</v>
      </c>
      <c r="L68" s="29" t="s">
        <v>170</v>
      </c>
      <c r="O68" s="30"/>
      <c r="P68" s="30"/>
      <c r="Q68" s="30"/>
      <c r="R68" s="30"/>
    </row>
    <row r="69" spans="1:18" ht="17.1" customHeight="1" thickBot="1">
      <c r="A69" s="219">
        <v>13</v>
      </c>
      <c r="B69" s="222" t="s">
        <v>284</v>
      </c>
      <c r="C69" s="223"/>
      <c r="D69" s="223"/>
      <c r="E69" s="224"/>
      <c r="F69" s="231">
        <f>SUM(K69:K73)</f>
        <v>27</v>
      </c>
      <c r="G69" s="232"/>
      <c r="H69" s="237" t="s">
        <v>188</v>
      </c>
      <c r="I69" s="238"/>
      <c r="J69" s="239"/>
      <c r="K69" s="26">
        <f>INDEX(P24:Q180,MATCH(H69,P24:P180,0),2)</f>
        <v>9</v>
      </c>
      <c r="L69" s="27" t="s">
        <v>143</v>
      </c>
      <c r="O69" s="30"/>
      <c r="P69" s="31"/>
      <c r="Q69" s="31"/>
      <c r="R69" s="30"/>
    </row>
    <row r="70" spans="1:18" ht="17.1" customHeight="1" thickBot="1">
      <c r="A70" s="220"/>
      <c r="B70" s="225"/>
      <c r="C70" s="226"/>
      <c r="D70" s="226"/>
      <c r="E70" s="227"/>
      <c r="F70" s="233"/>
      <c r="G70" s="234"/>
      <c r="H70" s="250" t="s">
        <v>163</v>
      </c>
      <c r="I70" s="251" t="s">
        <v>163</v>
      </c>
      <c r="J70" s="252" t="s">
        <v>163</v>
      </c>
      <c r="K70" s="26">
        <f>INDEX(P25:Q181,MATCH(H70,P25:P181,0),2)</f>
        <v>8</v>
      </c>
      <c r="L70" s="28" t="s">
        <v>164</v>
      </c>
      <c r="O70" s="30"/>
      <c r="P70" s="31"/>
      <c r="Q70" s="30"/>
      <c r="R70" s="30"/>
    </row>
    <row r="71" spans="1:18" ht="17.1" customHeight="1" thickBot="1">
      <c r="A71" s="220"/>
      <c r="B71" s="228"/>
      <c r="C71" s="229"/>
      <c r="D71" s="229"/>
      <c r="E71" s="230"/>
      <c r="F71" s="233"/>
      <c r="G71" s="234"/>
      <c r="H71" s="250" t="s">
        <v>165</v>
      </c>
      <c r="I71" s="251" t="s">
        <v>165</v>
      </c>
      <c r="J71" s="252" t="s">
        <v>165</v>
      </c>
      <c r="K71" s="26">
        <f>INDEX(P26:Q182,MATCH(H71,P26:P182,0),2)</f>
        <v>-1</v>
      </c>
      <c r="L71" s="28" t="s">
        <v>166</v>
      </c>
      <c r="O71" s="30"/>
      <c r="P71" s="31"/>
      <c r="Q71" s="30"/>
      <c r="R71" s="30"/>
    </row>
    <row r="72" spans="1:18" ht="16.5" thickBot="1">
      <c r="A72" s="220"/>
      <c r="B72" s="241" t="s">
        <v>186</v>
      </c>
      <c r="C72" s="242"/>
      <c r="D72" s="242"/>
      <c r="E72" s="243"/>
      <c r="F72" s="233"/>
      <c r="G72" s="234"/>
      <c r="H72" s="35" t="s">
        <v>190</v>
      </c>
      <c r="I72" s="36" t="s">
        <v>191</v>
      </c>
      <c r="J72" s="37" t="s">
        <v>191</v>
      </c>
      <c r="K72" s="26">
        <v>9</v>
      </c>
      <c r="L72" s="28" t="s">
        <v>168</v>
      </c>
      <c r="O72" s="30"/>
      <c r="P72" s="31"/>
      <c r="Q72" s="30"/>
      <c r="R72" s="30"/>
    </row>
    <row r="73" spans="1:18" ht="16.5" thickBot="1">
      <c r="A73" s="221"/>
      <c r="B73" s="244"/>
      <c r="C73" s="245"/>
      <c r="D73" s="245"/>
      <c r="E73" s="246"/>
      <c r="F73" s="235"/>
      <c r="G73" s="236"/>
      <c r="H73" s="38" t="s">
        <v>169</v>
      </c>
      <c r="I73" s="39" t="s">
        <v>193</v>
      </c>
      <c r="J73" s="40" t="s">
        <v>193</v>
      </c>
      <c r="K73" s="26">
        <v>2</v>
      </c>
      <c r="L73" s="29" t="s">
        <v>170</v>
      </c>
      <c r="O73" s="30"/>
      <c r="P73" s="31"/>
      <c r="Q73" s="30"/>
      <c r="R73" s="30"/>
    </row>
    <row r="74" spans="1:12" ht="17.1" customHeight="1" thickBot="1">
      <c r="A74" s="219">
        <v>14</v>
      </c>
      <c r="B74" s="222" t="s">
        <v>285</v>
      </c>
      <c r="C74" s="223"/>
      <c r="D74" s="223"/>
      <c r="E74" s="224"/>
      <c r="F74" s="231">
        <f>SUM(K74:K78)</f>
        <v>27</v>
      </c>
      <c r="G74" s="232"/>
      <c r="H74" s="237" t="s">
        <v>198</v>
      </c>
      <c r="I74" s="238"/>
      <c r="J74" s="239"/>
      <c r="K74" s="26">
        <f>INDEX(P34:Q130,MATCH(H74,P34:P130,0),2)</f>
        <v>4</v>
      </c>
      <c r="L74" s="27" t="s">
        <v>143</v>
      </c>
    </row>
    <row r="75" spans="1:12" ht="17.1" customHeight="1" thickBot="1">
      <c r="A75" s="220"/>
      <c r="B75" s="225"/>
      <c r="C75" s="226"/>
      <c r="D75" s="226"/>
      <c r="E75" s="227"/>
      <c r="F75" s="233"/>
      <c r="G75" s="234"/>
      <c r="H75" s="250" t="s">
        <v>200</v>
      </c>
      <c r="I75" s="251"/>
      <c r="J75" s="252"/>
      <c r="K75" s="26">
        <f>INDEX(P35:Q131,MATCH(H75,P35:P131,0),2)</f>
        <v>12</v>
      </c>
      <c r="L75" s="28" t="s">
        <v>164</v>
      </c>
    </row>
    <row r="76" spans="1:12" ht="17.1" customHeight="1" thickBot="1">
      <c r="A76" s="220"/>
      <c r="B76" s="228"/>
      <c r="C76" s="229"/>
      <c r="D76" s="229"/>
      <c r="E76" s="230"/>
      <c r="F76" s="233"/>
      <c r="G76" s="234"/>
      <c r="H76" s="250" t="s">
        <v>165</v>
      </c>
      <c r="I76" s="251"/>
      <c r="J76" s="252"/>
      <c r="K76" s="26">
        <v>-1</v>
      </c>
      <c r="L76" s="28" t="s">
        <v>166</v>
      </c>
    </row>
    <row r="77" spans="1:12" ht="16.5" thickBot="1">
      <c r="A77" s="220"/>
      <c r="B77" s="241" t="s">
        <v>286</v>
      </c>
      <c r="C77" s="242"/>
      <c r="D77" s="242"/>
      <c r="E77" s="243"/>
      <c r="F77" s="233"/>
      <c r="G77" s="234"/>
      <c r="H77" s="250" t="s">
        <v>182</v>
      </c>
      <c r="I77" s="251"/>
      <c r="J77" s="252"/>
      <c r="K77" s="26">
        <v>10</v>
      </c>
      <c r="L77" s="28" t="s">
        <v>168</v>
      </c>
    </row>
    <row r="78" spans="1:18" ht="16.5" thickBot="1">
      <c r="A78" s="221"/>
      <c r="B78" s="244"/>
      <c r="C78" s="245"/>
      <c r="D78" s="245"/>
      <c r="E78" s="246"/>
      <c r="F78" s="235"/>
      <c r="G78" s="236"/>
      <c r="H78" s="247" t="s">
        <v>169</v>
      </c>
      <c r="I78" s="248"/>
      <c r="J78" s="249"/>
      <c r="K78" s="26">
        <v>2</v>
      </c>
      <c r="L78" s="29" t="s">
        <v>170</v>
      </c>
      <c r="O78" s="30"/>
      <c r="P78" s="30"/>
      <c r="Q78" s="30"/>
      <c r="R78" s="30"/>
    </row>
    <row r="79" spans="1:18" ht="17.1" customHeight="1" thickBot="1">
      <c r="A79" s="219">
        <v>15</v>
      </c>
      <c r="B79" s="222" t="s">
        <v>287</v>
      </c>
      <c r="C79" s="223"/>
      <c r="D79" s="223"/>
      <c r="E79" s="224"/>
      <c r="F79" s="231">
        <f>SUM(K79:K83)</f>
        <v>31</v>
      </c>
      <c r="G79" s="232"/>
      <c r="H79" s="237" t="s">
        <v>162</v>
      </c>
      <c r="I79" s="238"/>
      <c r="J79" s="239"/>
      <c r="K79" s="26">
        <v>1</v>
      </c>
      <c r="L79" s="27" t="s">
        <v>143</v>
      </c>
      <c r="O79" s="30"/>
      <c r="P79" s="25" t="s">
        <v>214</v>
      </c>
      <c r="Q79" s="25">
        <v>4</v>
      </c>
      <c r="R79" s="30"/>
    </row>
    <row r="80" spans="1:18" ht="17.1" customHeight="1" thickBot="1">
      <c r="A80" s="220"/>
      <c r="B80" s="225"/>
      <c r="C80" s="226"/>
      <c r="D80" s="226"/>
      <c r="E80" s="227"/>
      <c r="F80" s="233"/>
      <c r="G80" s="234"/>
      <c r="H80" s="250" t="s">
        <v>163</v>
      </c>
      <c r="I80" s="251"/>
      <c r="J80" s="252"/>
      <c r="K80" s="26">
        <f>INDEX(P30:Q71,MATCH(H80,P30:P71,0),2)</f>
        <v>8</v>
      </c>
      <c r="L80" s="28" t="s">
        <v>164</v>
      </c>
      <c r="O80" s="30"/>
      <c r="P80" s="25" t="s">
        <v>215</v>
      </c>
      <c r="Q80" s="25">
        <v>14</v>
      </c>
      <c r="R80" s="30"/>
    </row>
    <row r="81" spans="1:18" ht="17.1" customHeight="1" thickBot="1">
      <c r="A81" s="220"/>
      <c r="B81" s="228"/>
      <c r="C81" s="229"/>
      <c r="D81" s="229"/>
      <c r="E81" s="230"/>
      <c r="F81" s="233"/>
      <c r="G81" s="234"/>
      <c r="H81" s="250" t="s">
        <v>179</v>
      </c>
      <c r="I81" s="251"/>
      <c r="J81" s="252"/>
      <c r="K81" s="26">
        <v>6</v>
      </c>
      <c r="L81" s="28" t="s">
        <v>166</v>
      </c>
      <c r="O81" s="30"/>
      <c r="P81" s="31"/>
      <c r="Q81" s="30"/>
      <c r="R81" s="30"/>
    </row>
    <row r="82" spans="1:18" ht="16.5" thickBot="1">
      <c r="A82" s="220"/>
      <c r="B82" s="241" t="s">
        <v>212</v>
      </c>
      <c r="C82" s="242"/>
      <c r="D82" s="242"/>
      <c r="E82" s="243"/>
      <c r="F82" s="233"/>
      <c r="G82" s="234"/>
      <c r="H82" s="250" t="s">
        <v>167</v>
      </c>
      <c r="I82" s="251"/>
      <c r="J82" s="252"/>
      <c r="K82" s="26">
        <f>INDEX(P32:Q73,MATCH(H82,P32:P73,0),2)</f>
        <v>4</v>
      </c>
      <c r="L82" s="28" t="s">
        <v>168</v>
      </c>
      <c r="O82" s="30"/>
      <c r="P82" s="31"/>
      <c r="Q82" s="30"/>
      <c r="R82" s="30"/>
    </row>
    <row r="83" spans="1:18" ht="16.5" thickBot="1">
      <c r="A83" s="221"/>
      <c r="B83" s="244"/>
      <c r="C83" s="245"/>
      <c r="D83" s="245"/>
      <c r="E83" s="246"/>
      <c r="F83" s="235"/>
      <c r="G83" s="236"/>
      <c r="H83" s="247" t="s">
        <v>187</v>
      </c>
      <c r="I83" s="248"/>
      <c r="J83" s="249"/>
      <c r="K83" s="26">
        <f>INDEX(P33:Q129,MATCH(H83,P33:P129,0),2)</f>
        <v>12</v>
      </c>
      <c r="L83" s="29" t="s">
        <v>170</v>
      </c>
      <c r="O83" s="30"/>
      <c r="P83" s="31"/>
      <c r="Q83" s="30"/>
      <c r="R83" s="30"/>
    </row>
    <row r="84" spans="1:18" ht="17.1" customHeight="1" thickBot="1">
      <c r="A84" s="219">
        <v>16</v>
      </c>
      <c r="B84" s="222" t="s">
        <v>288</v>
      </c>
      <c r="C84" s="223"/>
      <c r="D84" s="223"/>
      <c r="E84" s="224"/>
      <c r="F84" s="231">
        <f>SUM(K84:K88)</f>
        <v>31</v>
      </c>
      <c r="G84" s="232"/>
      <c r="H84" s="237" t="s">
        <v>202</v>
      </c>
      <c r="I84" s="238"/>
      <c r="J84" s="239"/>
      <c r="K84" s="26">
        <f aca="true" t="shared" si="3" ref="K84:K128">INDEX(P$14:Q$80,MATCH(H84,P$14:P$80,0),2)</f>
        <v>2</v>
      </c>
      <c r="L84" s="27" t="s">
        <v>143</v>
      </c>
      <c r="O84" s="30"/>
      <c r="P84" s="31"/>
      <c r="Q84" s="31"/>
      <c r="R84" s="30"/>
    </row>
    <row r="85" spans="1:18" ht="17.1" customHeight="1" thickBot="1">
      <c r="A85" s="220"/>
      <c r="B85" s="225"/>
      <c r="C85" s="226"/>
      <c r="D85" s="226"/>
      <c r="E85" s="227"/>
      <c r="F85" s="233"/>
      <c r="G85" s="234"/>
      <c r="H85" s="250" t="s">
        <v>212</v>
      </c>
      <c r="I85" s="251"/>
      <c r="J85" s="252"/>
      <c r="K85" s="26">
        <f t="shared" si="3"/>
        <v>7</v>
      </c>
      <c r="L85" s="28" t="s">
        <v>164</v>
      </c>
      <c r="O85" s="30"/>
      <c r="P85" s="31"/>
      <c r="Q85" s="30"/>
      <c r="R85" s="30"/>
    </row>
    <row r="86" spans="1:18" ht="17.1" customHeight="1" thickBot="1">
      <c r="A86" s="220"/>
      <c r="B86" s="228"/>
      <c r="C86" s="229"/>
      <c r="D86" s="229"/>
      <c r="E86" s="230"/>
      <c r="F86" s="233"/>
      <c r="G86" s="234"/>
      <c r="H86" s="250" t="s">
        <v>206</v>
      </c>
      <c r="I86" s="251"/>
      <c r="J86" s="252"/>
      <c r="K86" s="26">
        <f t="shared" si="3"/>
        <v>6</v>
      </c>
      <c r="L86" s="28" t="s">
        <v>166</v>
      </c>
      <c r="O86" s="30"/>
      <c r="P86" s="31"/>
      <c r="Q86" s="30"/>
      <c r="R86" s="30"/>
    </row>
    <row r="87" spans="1:18" ht="16.5" thickBot="1">
      <c r="A87" s="220"/>
      <c r="B87" s="241" t="s">
        <v>270</v>
      </c>
      <c r="C87" s="242"/>
      <c r="D87" s="242"/>
      <c r="E87" s="243"/>
      <c r="F87" s="233"/>
      <c r="G87" s="234"/>
      <c r="H87" s="250" t="s">
        <v>167</v>
      </c>
      <c r="I87" s="251"/>
      <c r="J87" s="252"/>
      <c r="K87" s="26">
        <f t="shared" si="3"/>
        <v>4</v>
      </c>
      <c r="L87" s="28" t="s">
        <v>168</v>
      </c>
      <c r="O87" s="30"/>
      <c r="P87" s="31"/>
      <c r="Q87" s="30"/>
      <c r="R87" s="30"/>
    </row>
    <row r="88" spans="1:18" ht="16.5" thickBot="1">
      <c r="A88" s="221"/>
      <c r="B88" s="244"/>
      <c r="C88" s="245"/>
      <c r="D88" s="245"/>
      <c r="E88" s="246"/>
      <c r="F88" s="235"/>
      <c r="G88" s="236"/>
      <c r="H88" s="247" t="s">
        <v>187</v>
      </c>
      <c r="I88" s="248"/>
      <c r="J88" s="249"/>
      <c r="K88" s="26">
        <f t="shared" si="3"/>
        <v>12</v>
      </c>
      <c r="L88" s="29" t="s">
        <v>170</v>
      </c>
      <c r="O88" s="30"/>
      <c r="P88" s="31"/>
      <c r="Q88" s="30"/>
      <c r="R88" s="30"/>
    </row>
    <row r="89" spans="1:18" ht="17.1" customHeight="1" thickBot="1">
      <c r="A89" s="219">
        <v>17</v>
      </c>
      <c r="B89" s="222" t="s">
        <v>289</v>
      </c>
      <c r="C89" s="223"/>
      <c r="D89" s="223"/>
      <c r="E89" s="224"/>
      <c r="F89" s="231">
        <f>SUM(K89:K93)</f>
        <v>31</v>
      </c>
      <c r="G89" s="232"/>
      <c r="H89" s="237" t="s">
        <v>199</v>
      </c>
      <c r="I89" s="238"/>
      <c r="J89" s="239"/>
      <c r="K89" s="26">
        <f t="shared" si="3"/>
        <v>2</v>
      </c>
      <c r="L89" s="27" t="s">
        <v>143</v>
      </c>
      <c r="O89" s="30"/>
      <c r="P89" s="30"/>
      <c r="Q89" s="30"/>
      <c r="R89" s="30"/>
    </row>
    <row r="90" spans="1:18" ht="17.1" customHeight="1" thickBot="1">
      <c r="A90" s="220"/>
      <c r="B90" s="225"/>
      <c r="C90" s="226"/>
      <c r="D90" s="226"/>
      <c r="E90" s="227"/>
      <c r="F90" s="233"/>
      <c r="G90" s="234"/>
      <c r="H90" s="250" t="s">
        <v>212</v>
      </c>
      <c r="I90" s="251"/>
      <c r="J90" s="252"/>
      <c r="K90" s="26">
        <f t="shared" si="3"/>
        <v>7</v>
      </c>
      <c r="L90" s="28" t="s">
        <v>164</v>
      </c>
      <c r="O90" s="30"/>
      <c r="P90" s="30"/>
      <c r="Q90" s="30"/>
      <c r="R90" s="30"/>
    </row>
    <row r="91" spans="1:18" ht="17.1" customHeight="1" thickBot="1">
      <c r="A91" s="220"/>
      <c r="B91" s="228"/>
      <c r="C91" s="229"/>
      <c r="D91" s="229"/>
      <c r="E91" s="230"/>
      <c r="F91" s="233"/>
      <c r="G91" s="234"/>
      <c r="H91" s="250" t="s">
        <v>206</v>
      </c>
      <c r="I91" s="251"/>
      <c r="J91" s="252"/>
      <c r="K91" s="26">
        <f t="shared" si="3"/>
        <v>6</v>
      </c>
      <c r="L91" s="28" t="s">
        <v>166</v>
      </c>
      <c r="O91" s="30"/>
      <c r="P91" s="31"/>
      <c r="Q91" s="31"/>
      <c r="R91" s="30"/>
    </row>
    <row r="92" spans="1:18" ht="16.5" thickBot="1">
      <c r="A92" s="220"/>
      <c r="B92" s="241" t="s">
        <v>206</v>
      </c>
      <c r="C92" s="242"/>
      <c r="D92" s="242"/>
      <c r="E92" s="243"/>
      <c r="F92" s="233"/>
      <c r="G92" s="234"/>
      <c r="H92" s="250" t="s">
        <v>167</v>
      </c>
      <c r="I92" s="251"/>
      <c r="J92" s="252"/>
      <c r="K92" s="26">
        <f t="shared" si="3"/>
        <v>4</v>
      </c>
      <c r="L92" s="28" t="s">
        <v>168</v>
      </c>
      <c r="O92" s="30"/>
      <c r="P92" s="31"/>
      <c r="Q92" s="31"/>
      <c r="R92" s="30"/>
    </row>
    <row r="93" spans="1:18" ht="16.5" thickBot="1">
      <c r="A93" s="221"/>
      <c r="B93" s="244"/>
      <c r="C93" s="245"/>
      <c r="D93" s="245"/>
      <c r="E93" s="246"/>
      <c r="F93" s="235"/>
      <c r="G93" s="236"/>
      <c r="H93" s="247" t="s">
        <v>187</v>
      </c>
      <c r="I93" s="248"/>
      <c r="J93" s="249"/>
      <c r="K93" s="26">
        <f t="shared" si="3"/>
        <v>12</v>
      </c>
      <c r="L93" s="29" t="s">
        <v>170</v>
      </c>
      <c r="O93" s="30"/>
      <c r="P93" s="31"/>
      <c r="Q93" s="31"/>
      <c r="R93" s="30"/>
    </row>
    <row r="94" spans="1:12" ht="17.1" customHeight="1" thickBot="1">
      <c r="A94" s="219">
        <v>18</v>
      </c>
      <c r="B94" s="222" t="s">
        <v>290</v>
      </c>
      <c r="C94" s="223"/>
      <c r="D94" s="223"/>
      <c r="E94" s="224"/>
      <c r="F94" s="231">
        <f>SUM(K94:K98)</f>
        <v>31</v>
      </c>
      <c r="G94" s="232"/>
      <c r="H94" s="237" t="s">
        <v>162</v>
      </c>
      <c r="I94" s="238"/>
      <c r="J94" s="239"/>
      <c r="K94" s="26">
        <f t="shared" si="3"/>
        <v>1</v>
      </c>
      <c r="L94" s="27" t="s">
        <v>143</v>
      </c>
    </row>
    <row r="95" spans="1:12" ht="17.1" customHeight="1" thickBot="1">
      <c r="A95" s="220"/>
      <c r="B95" s="225"/>
      <c r="C95" s="226"/>
      <c r="D95" s="226"/>
      <c r="E95" s="227"/>
      <c r="F95" s="233"/>
      <c r="G95" s="234"/>
      <c r="H95" s="250" t="s">
        <v>196</v>
      </c>
      <c r="I95" s="251"/>
      <c r="J95" s="252"/>
      <c r="K95" s="26">
        <f t="shared" si="3"/>
        <v>1</v>
      </c>
      <c r="L95" s="28" t="s">
        <v>164</v>
      </c>
    </row>
    <row r="96" spans="1:12" ht="17.1" customHeight="1" thickBot="1">
      <c r="A96" s="220"/>
      <c r="B96" s="228"/>
      <c r="C96" s="229"/>
      <c r="D96" s="229"/>
      <c r="E96" s="230"/>
      <c r="F96" s="233"/>
      <c r="G96" s="234"/>
      <c r="H96" s="250" t="s">
        <v>206</v>
      </c>
      <c r="I96" s="251"/>
      <c r="J96" s="252"/>
      <c r="K96" s="26">
        <f t="shared" si="3"/>
        <v>6</v>
      </c>
      <c r="L96" s="28" t="s">
        <v>166</v>
      </c>
    </row>
    <row r="97" spans="1:12" ht="16.5" thickBot="1">
      <c r="A97" s="220"/>
      <c r="B97" s="241" t="s">
        <v>199</v>
      </c>
      <c r="C97" s="242"/>
      <c r="D97" s="242"/>
      <c r="E97" s="243"/>
      <c r="F97" s="233"/>
      <c r="G97" s="234"/>
      <c r="H97" s="250" t="s">
        <v>167</v>
      </c>
      <c r="I97" s="251"/>
      <c r="J97" s="252"/>
      <c r="K97" s="26">
        <f t="shared" si="3"/>
        <v>4</v>
      </c>
      <c r="L97" s="28" t="s">
        <v>168</v>
      </c>
    </row>
    <row r="98" spans="1:18" ht="16.5" thickBot="1">
      <c r="A98" s="221"/>
      <c r="B98" s="244"/>
      <c r="C98" s="245"/>
      <c r="D98" s="245"/>
      <c r="E98" s="246"/>
      <c r="F98" s="235"/>
      <c r="G98" s="236"/>
      <c r="H98" s="247" t="s">
        <v>185</v>
      </c>
      <c r="I98" s="248"/>
      <c r="J98" s="249"/>
      <c r="K98" s="26">
        <f t="shared" si="3"/>
        <v>19</v>
      </c>
      <c r="L98" s="29" t="s">
        <v>170</v>
      </c>
      <c r="O98" s="30"/>
      <c r="P98" s="30"/>
      <c r="Q98" s="30"/>
      <c r="R98" s="30"/>
    </row>
    <row r="99" spans="1:18" ht="17.1" customHeight="1" thickBot="1">
      <c r="A99" s="219">
        <v>19</v>
      </c>
      <c r="B99" s="222" t="s">
        <v>291</v>
      </c>
      <c r="C99" s="223"/>
      <c r="D99" s="223"/>
      <c r="E99" s="224"/>
      <c r="F99" s="231">
        <f>SUM(K99:K103)</f>
        <v>32</v>
      </c>
      <c r="G99" s="232"/>
      <c r="H99" s="237" t="s">
        <v>188</v>
      </c>
      <c r="I99" s="238"/>
      <c r="J99" s="239"/>
      <c r="K99" s="26">
        <f t="shared" si="3"/>
        <v>9</v>
      </c>
      <c r="L99" s="27" t="s">
        <v>143</v>
      </c>
      <c r="O99" s="30"/>
      <c r="P99" s="30"/>
      <c r="Q99" s="30"/>
      <c r="R99" s="30"/>
    </row>
    <row r="100" spans="1:18" ht="17.1" customHeight="1" thickBot="1">
      <c r="A100" s="220"/>
      <c r="B100" s="225"/>
      <c r="C100" s="226"/>
      <c r="D100" s="226"/>
      <c r="E100" s="227"/>
      <c r="F100" s="233"/>
      <c r="G100" s="234"/>
      <c r="H100" s="250" t="s">
        <v>211</v>
      </c>
      <c r="I100" s="251"/>
      <c r="J100" s="252"/>
      <c r="K100" s="26">
        <f t="shared" si="3"/>
        <v>5</v>
      </c>
      <c r="L100" s="28" t="s">
        <v>164</v>
      </c>
      <c r="O100" s="30"/>
      <c r="P100" s="30"/>
      <c r="Q100" s="30"/>
      <c r="R100" s="30"/>
    </row>
    <row r="101" spans="1:18" ht="17.1" customHeight="1" thickBot="1">
      <c r="A101" s="220"/>
      <c r="B101" s="228"/>
      <c r="C101" s="229"/>
      <c r="D101" s="229"/>
      <c r="E101" s="230"/>
      <c r="F101" s="233"/>
      <c r="G101" s="234"/>
      <c r="H101" s="250" t="s">
        <v>213</v>
      </c>
      <c r="I101" s="251"/>
      <c r="J101" s="252"/>
      <c r="K101" s="26">
        <f t="shared" si="3"/>
        <v>12</v>
      </c>
      <c r="L101" s="28" t="s">
        <v>166</v>
      </c>
      <c r="O101" s="30"/>
      <c r="P101" s="31"/>
      <c r="Q101" s="31"/>
      <c r="R101" s="30"/>
    </row>
    <row r="102" spans="1:18" ht="16.5" thickBot="1">
      <c r="A102" s="220"/>
      <c r="B102" s="241" t="s">
        <v>292</v>
      </c>
      <c r="C102" s="242"/>
      <c r="D102" s="242"/>
      <c r="E102" s="243"/>
      <c r="F102" s="233"/>
      <c r="G102" s="234"/>
      <c r="H102" s="250" t="s">
        <v>167</v>
      </c>
      <c r="I102" s="251"/>
      <c r="J102" s="252"/>
      <c r="K102" s="26">
        <f t="shared" si="3"/>
        <v>4</v>
      </c>
      <c r="L102" s="28" t="s">
        <v>168</v>
      </c>
      <c r="O102" s="30"/>
      <c r="P102" s="31"/>
      <c r="Q102" s="31"/>
      <c r="R102" s="30"/>
    </row>
    <row r="103" spans="1:18" ht="16.5" thickBot="1">
      <c r="A103" s="221"/>
      <c r="B103" s="244"/>
      <c r="C103" s="245"/>
      <c r="D103" s="245"/>
      <c r="E103" s="246"/>
      <c r="F103" s="235"/>
      <c r="G103" s="236"/>
      <c r="H103" s="247" t="s">
        <v>169</v>
      </c>
      <c r="I103" s="248"/>
      <c r="J103" s="249"/>
      <c r="K103" s="26">
        <f t="shared" si="3"/>
        <v>2</v>
      </c>
      <c r="L103" s="29" t="s">
        <v>170</v>
      </c>
      <c r="O103" s="30"/>
      <c r="P103" s="31"/>
      <c r="Q103" s="31"/>
      <c r="R103" s="30"/>
    </row>
    <row r="104" spans="1:18" ht="17.1" customHeight="1" thickBot="1">
      <c r="A104" s="219">
        <v>20</v>
      </c>
      <c r="B104" s="222" t="s">
        <v>293</v>
      </c>
      <c r="C104" s="223"/>
      <c r="D104" s="223"/>
      <c r="E104" s="224"/>
      <c r="F104" s="231">
        <f>SUM(K104:K108)</f>
        <v>32</v>
      </c>
      <c r="G104" s="232"/>
      <c r="H104" s="237" t="s">
        <v>162</v>
      </c>
      <c r="I104" s="238"/>
      <c r="J104" s="239"/>
      <c r="K104" s="26">
        <f t="shared" si="3"/>
        <v>1</v>
      </c>
      <c r="L104" s="27" t="s">
        <v>143</v>
      </c>
      <c r="O104" s="30"/>
      <c r="P104" s="30"/>
      <c r="Q104" s="30"/>
      <c r="R104" s="30"/>
    </row>
    <row r="105" spans="1:18" ht="17.1" customHeight="1" thickBot="1">
      <c r="A105" s="220"/>
      <c r="B105" s="225"/>
      <c r="C105" s="226"/>
      <c r="D105" s="226"/>
      <c r="E105" s="227"/>
      <c r="F105" s="233"/>
      <c r="G105" s="234"/>
      <c r="H105" s="250" t="s">
        <v>196</v>
      </c>
      <c r="I105" s="251"/>
      <c r="J105" s="252"/>
      <c r="K105" s="26">
        <f t="shared" si="3"/>
        <v>1</v>
      </c>
      <c r="L105" s="28" t="s">
        <v>164</v>
      </c>
      <c r="O105" s="30"/>
      <c r="P105" s="30"/>
      <c r="Q105" s="30"/>
      <c r="R105" s="30"/>
    </row>
    <row r="106" spans="1:18" ht="17.1" customHeight="1" thickBot="1">
      <c r="A106" s="220"/>
      <c r="B106" s="228"/>
      <c r="C106" s="229"/>
      <c r="D106" s="229"/>
      <c r="E106" s="230"/>
      <c r="F106" s="233"/>
      <c r="G106" s="234"/>
      <c r="H106" s="250" t="s">
        <v>206</v>
      </c>
      <c r="I106" s="251"/>
      <c r="J106" s="252"/>
      <c r="K106" s="26">
        <f t="shared" si="3"/>
        <v>6</v>
      </c>
      <c r="L106" s="28" t="s">
        <v>166</v>
      </c>
      <c r="O106" s="30"/>
      <c r="P106" s="31"/>
      <c r="Q106" s="31"/>
      <c r="R106" s="30"/>
    </row>
    <row r="107" spans="1:18" ht="16.5" thickBot="1">
      <c r="A107" s="220"/>
      <c r="B107" s="241" t="s">
        <v>294</v>
      </c>
      <c r="C107" s="242"/>
      <c r="D107" s="242"/>
      <c r="E107" s="243"/>
      <c r="F107" s="233"/>
      <c r="G107" s="234"/>
      <c r="H107" s="250" t="s">
        <v>194</v>
      </c>
      <c r="I107" s="251"/>
      <c r="J107" s="252"/>
      <c r="K107" s="26">
        <f t="shared" si="3"/>
        <v>5</v>
      </c>
      <c r="L107" s="28" t="s">
        <v>168</v>
      </c>
      <c r="O107" s="30"/>
      <c r="P107" s="31"/>
      <c r="Q107" s="31"/>
      <c r="R107" s="30"/>
    </row>
    <row r="108" spans="1:18" ht="16.5" thickBot="1">
      <c r="A108" s="221"/>
      <c r="B108" s="244"/>
      <c r="C108" s="245"/>
      <c r="D108" s="245"/>
      <c r="E108" s="246"/>
      <c r="F108" s="235"/>
      <c r="G108" s="236"/>
      <c r="H108" s="247" t="s">
        <v>185</v>
      </c>
      <c r="I108" s="248"/>
      <c r="J108" s="249"/>
      <c r="K108" s="26">
        <f t="shared" si="3"/>
        <v>19</v>
      </c>
      <c r="L108" s="29" t="s">
        <v>170</v>
      </c>
      <c r="O108" s="30"/>
      <c r="P108" s="31"/>
      <c r="Q108" s="31"/>
      <c r="R108" s="30"/>
    </row>
    <row r="109" spans="1:12" ht="17.1" customHeight="1" thickBot="1">
      <c r="A109" s="219">
        <v>21</v>
      </c>
      <c r="B109" s="222" t="s">
        <v>295</v>
      </c>
      <c r="C109" s="223"/>
      <c r="D109" s="223"/>
      <c r="E109" s="224"/>
      <c r="F109" s="231">
        <f>SUM(K109:K113)</f>
        <v>32</v>
      </c>
      <c r="G109" s="232"/>
      <c r="H109" s="237" t="s">
        <v>162</v>
      </c>
      <c r="I109" s="238"/>
      <c r="J109" s="239"/>
      <c r="K109" s="26">
        <f t="shared" si="3"/>
        <v>1</v>
      </c>
      <c r="L109" s="27" t="s">
        <v>143</v>
      </c>
    </row>
    <row r="110" spans="1:12" ht="17.1" customHeight="1" thickBot="1">
      <c r="A110" s="220"/>
      <c r="B110" s="225"/>
      <c r="C110" s="226"/>
      <c r="D110" s="226"/>
      <c r="E110" s="227"/>
      <c r="F110" s="233"/>
      <c r="G110" s="234"/>
      <c r="H110" s="250" t="s">
        <v>192</v>
      </c>
      <c r="I110" s="251"/>
      <c r="J110" s="252"/>
      <c r="K110" s="26">
        <f t="shared" si="3"/>
        <v>9</v>
      </c>
      <c r="L110" s="28" t="s">
        <v>164</v>
      </c>
    </row>
    <row r="111" spans="1:12" ht="17.1" customHeight="1" thickBot="1">
      <c r="A111" s="220"/>
      <c r="B111" s="228"/>
      <c r="C111" s="229"/>
      <c r="D111" s="229"/>
      <c r="E111" s="230"/>
      <c r="F111" s="233"/>
      <c r="G111" s="234"/>
      <c r="H111" s="250" t="s">
        <v>203</v>
      </c>
      <c r="I111" s="251"/>
      <c r="J111" s="252"/>
      <c r="K111" s="26">
        <f t="shared" si="3"/>
        <v>5</v>
      </c>
      <c r="L111" s="28" t="s">
        <v>166</v>
      </c>
    </row>
    <row r="112" spans="1:12" ht="16.5" thickBot="1">
      <c r="A112" s="220"/>
      <c r="B112" s="241" t="s">
        <v>296</v>
      </c>
      <c r="C112" s="242"/>
      <c r="D112" s="242"/>
      <c r="E112" s="243"/>
      <c r="F112" s="233"/>
      <c r="G112" s="234"/>
      <c r="H112" s="250" t="s">
        <v>194</v>
      </c>
      <c r="I112" s="251"/>
      <c r="J112" s="252"/>
      <c r="K112" s="26">
        <f t="shared" si="3"/>
        <v>5</v>
      </c>
      <c r="L112" s="28" t="s">
        <v>168</v>
      </c>
    </row>
    <row r="113" spans="1:18" ht="16.5" thickBot="1">
      <c r="A113" s="221"/>
      <c r="B113" s="244"/>
      <c r="C113" s="245"/>
      <c r="D113" s="245"/>
      <c r="E113" s="246"/>
      <c r="F113" s="235"/>
      <c r="G113" s="236"/>
      <c r="H113" s="247" t="s">
        <v>187</v>
      </c>
      <c r="I113" s="248"/>
      <c r="J113" s="249"/>
      <c r="K113" s="26">
        <f t="shared" si="3"/>
        <v>12</v>
      </c>
      <c r="L113" s="29" t="s">
        <v>170</v>
      </c>
      <c r="O113" s="30"/>
      <c r="P113" s="30"/>
      <c r="Q113" s="30"/>
      <c r="R113" s="30"/>
    </row>
    <row r="114" spans="1:18" ht="17.1" customHeight="1" thickBot="1">
      <c r="A114" s="219">
        <v>22</v>
      </c>
      <c r="B114" s="222" t="s">
        <v>297</v>
      </c>
      <c r="C114" s="223"/>
      <c r="D114" s="223"/>
      <c r="E114" s="224"/>
      <c r="F114" s="231">
        <f>SUM(K114:K118)</f>
        <v>34</v>
      </c>
      <c r="G114" s="232"/>
      <c r="H114" s="237" t="s">
        <v>202</v>
      </c>
      <c r="I114" s="238"/>
      <c r="J114" s="239"/>
      <c r="K114" s="26">
        <f t="shared" si="3"/>
        <v>2</v>
      </c>
      <c r="L114" s="27" t="s">
        <v>143</v>
      </c>
      <c r="O114" s="30"/>
      <c r="P114" s="31"/>
      <c r="Q114" s="31"/>
      <c r="R114" s="30"/>
    </row>
    <row r="115" spans="1:18" ht="17.1" customHeight="1" thickBot="1">
      <c r="A115" s="220"/>
      <c r="B115" s="225"/>
      <c r="C115" s="226"/>
      <c r="D115" s="226"/>
      <c r="E115" s="227"/>
      <c r="F115" s="233"/>
      <c r="G115" s="234"/>
      <c r="H115" s="250" t="s">
        <v>189</v>
      </c>
      <c r="I115" s="251"/>
      <c r="J115" s="252"/>
      <c r="K115" s="26">
        <f t="shared" si="3"/>
        <v>10</v>
      </c>
      <c r="L115" s="28" t="s">
        <v>164</v>
      </c>
      <c r="O115" s="30"/>
      <c r="P115" s="31"/>
      <c r="Q115" s="30"/>
      <c r="R115" s="30"/>
    </row>
    <row r="116" spans="1:18" ht="17.1" customHeight="1" thickBot="1">
      <c r="A116" s="220"/>
      <c r="B116" s="228"/>
      <c r="C116" s="229"/>
      <c r="D116" s="229"/>
      <c r="E116" s="230"/>
      <c r="F116" s="233"/>
      <c r="G116" s="234"/>
      <c r="H116" s="250" t="s">
        <v>206</v>
      </c>
      <c r="I116" s="251"/>
      <c r="J116" s="252"/>
      <c r="K116" s="26">
        <f t="shared" si="3"/>
        <v>6</v>
      </c>
      <c r="L116" s="28" t="s">
        <v>166</v>
      </c>
      <c r="O116" s="30"/>
      <c r="P116" s="31"/>
      <c r="Q116" s="30"/>
      <c r="R116" s="30"/>
    </row>
    <row r="117" spans="1:18" ht="16.5" thickBot="1">
      <c r="A117" s="220"/>
      <c r="B117" s="241" t="s">
        <v>197</v>
      </c>
      <c r="C117" s="242"/>
      <c r="D117" s="242"/>
      <c r="E117" s="243"/>
      <c r="F117" s="233"/>
      <c r="G117" s="234"/>
      <c r="H117" s="250" t="s">
        <v>167</v>
      </c>
      <c r="I117" s="251"/>
      <c r="J117" s="252"/>
      <c r="K117" s="26">
        <f t="shared" si="3"/>
        <v>4</v>
      </c>
      <c r="L117" s="28" t="s">
        <v>168</v>
      </c>
      <c r="O117" s="30"/>
      <c r="P117" s="31"/>
      <c r="Q117" s="30"/>
      <c r="R117" s="30"/>
    </row>
    <row r="118" spans="1:18" ht="16.5" thickBot="1">
      <c r="A118" s="221"/>
      <c r="B118" s="244"/>
      <c r="C118" s="245"/>
      <c r="D118" s="245"/>
      <c r="E118" s="246"/>
      <c r="F118" s="235"/>
      <c r="G118" s="236"/>
      <c r="H118" s="247" t="s">
        <v>187</v>
      </c>
      <c r="I118" s="248"/>
      <c r="J118" s="249"/>
      <c r="K118" s="26">
        <f t="shared" si="3"/>
        <v>12</v>
      </c>
      <c r="L118" s="29" t="s">
        <v>170</v>
      </c>
      <c r="O118" s="30"/>
      <c r="P118" s="31"/>
      <c r="Q118" s="30"/>
      <c r="R118" s="30"/>
    </row>
    <row r="119" spans="1:12" ht="17.1" customHeight="1" thickBot="1">
      <c r="A119" s="219">
        <v>23</v>
      </c>
      <c r="B119" s="222" t="s">
        <v>298</v>
      </c>
      <c r="C119" s="223"/>
      <c r="D119" s="223"/>
      <c r="E119" s="224"/>
      <c r="F119" s="231">
        <f>SUM(K119:K123)</f>
        <v>36</v>
      </c>
      <c r="G119" s="232"/>
      <c r="H119" s="237" t="s">
        <v>199</v>
      </c>
      <c r="I119" s="238"/>
      <c r="J119" s="239"/>
      <c r="K119" s="26">
        <f t="shared" si="3"/>
        <v>2</v>
      </c>
      <c r="L119" s="27" t="s">
        <v>143</v>
      </c>
    </row>
    <row r="120" spans="1:12" ht="17.1" customHeight="1" thickBot="1">
      <c r="A120" s="220"/>
      <c r="B120" s="225"/>
      <c r="C120" s="226"/>
      <c r="D120" s="226"/>
      <c r="E120" s="227"/>
      <c r="F120" s="233"/>
      <c r="G120" s="234"/>
      <c r="H120" s="250" t="s">
        <v>212</v>
      </c>
      <c r="I120" s="251"/>
      <c r="J120" s="252"/>
      <c r="K120" s="26">
        <f t="shared" si="3"/>
        <v>7</v>
      </c>
      <c r="L120" s="28" t="s">
        <v>164</v>
      </c>
    </row>
    <row r="121" spans="1:12" ht="17.1" customHeight="1" thickBot="1">
      <c r="A121" s="220"/>
      <c r="B121" s="228"/>
      <c r="C121" s="229"/>
      <c r="D121" s="229"/>
      <c r="E121" s="230"/>
      <c r="F121" s="233"/>
      <c r="G121" s="234"/>
      <c r="H121" s="250" t="s">
        <v>201</v>
      </c>
      <c r="I121" s="251"/>
      <c r="J121" s="252"/>
      <c r="K121" s="26">
        <f t="shared" si="3"/>
        <v>11</v>
      </c>
      <c r="L121" s="28" t="s">
        <v>166</v>
      </c>
    </row>
    <row r="122" spans="1:12" ht="16.5" thickBot="1">
      <c r="A122" s="220"/>
      <c r="B122" s="241" t="s">
        <v>201</v>
      </c>
      <c r="C122" s="242"/>
      <c r="D122" s="242"/>
      <c r="E122" s="243"/>
      <c r="F122" s="233"/>
      <c r="G122" s="234"/>
      <c r="H122" s="250" t="s">
        <v>167</v>
      </c>
      <c r="I122" s="251"/>
      <c r="J122" s="252"/>
      <c r="K122" s="26">
        <f t="shared" si="3"/>
        <v>4</v>
      </c>
      <c r="L122" s="28" t="s">
        <v>168</v>
      </c>
    </row>
    <row r="123" spans="1:18" ht="16.5" thickBot="1">
      <c r="A123" s="221"/>
      <c r="B123" s="244"/>
      <c r="C123" s="245"/>
      <c r="D123" s="245"/>
      <c r="E123" s="246"/>
      <c r="F123" s="235"/>
      <c r="G123" s="236"/>
      <c r="H123" s="247" t="s">
        <v>187</v>
      </c>
      <c r="I123" s="248"/>
      <c r="J123" s="249"/>
      <c r="K123" s="26">
        <f t="shared" si="3"/>
        <v>12</v>
      </c>
      <c r="L123" s="29" t="s">
        <v>170</v>
      </c>
      <c r="O123" s="30"/>
      <c r="P123" s="30"/>
      <c r="Q123" s="30"/>
      <c r="R123" s="30"/>
    </row>
    <row r="124" spans="1:12" ht="17.1" customHeight="1" thickBot="1">
      <c r="A124" s="219">
        <v>24</v>
      </c>
      <c r="B124" s="222" t="s">
        <v>269</v>
      </c>
      <c r="C124" s="223"/>
      <c r="D124" s="223"/>
      <c r="E124" s="224"/>
      <c r="F124" s="231">
        <f>SUM(K124:K128)</f>
        <v>36</v>
      </c>
      <c r="G124" s="232"/>
      <c r="H124" s="237" t="s">
        <v>199</v>
      </c>
      <c r="I124" s="238"/>
      <c r="J124" s="239"/>
      <c r="K124" s="26">
        <f t="shared" si="3"/>
        <v>2</v>
      </c>
      <c r="L124" s="27" t="s">
        <v>143</v>
      </c>
    </row>
    <row r="125" spans="1:12" ht="17.1" customHeight="1" thickBot="1">
      <c r="A125" s="220"/>
      <c r="B125" s="225"/>
      <c r="C125" s="226"/>
      <c r="D125" s="226"/>
      <c r="E125" s="227"/>
      <c r="F125" s="233"/>
      <c r="G125" s="234"/>
      <c r="H125" s="250" t="s">
        <v>163</v>
      </c>
      <c r="I125" s="251"/>
      <c r="J125" s="252"/>
      <c r="K125" s="26">
        <f t="shared" si="3"/>
        <v>8</v>
      </c>
      <c r="L125" s="28" t="s">
        <v>164</v>
      </c>
    </row>
    <row r="126" spans="1:12" ht="17.1" customHeight="1" thickBot="1">
      <c r="A126" s="220"/>
      <c r="B126" s="228"/>
      <c r="C126" s="229"/>
      <c r="D126" s="229"/>
      <c r="E126" s="230"/>
      <c r="F126" s="233"/>
      <c r="G126" s="234"/>
      <c r="H126" s="250" t="s">
        <v>203</v>
      </c>
      <c r="I126" s="251"/>
      <c r="J126" s="252"/>
      <c r="K126" s="26">
        <f t="shared" si="3"/>
        <v>5</v>
      </c>
      <c r="L126" s="28" t="s">
        <v>166</v>
      </c>
    </row>
    <row r="127" spans="1:12" ht="16.5" thickBot="1">
      <c r="A127" s="220"/>
      <c r="B127" s="241" t="s">
        <v>190</v>
      </c>
      <c r="C127" s="242"/>
      <c r="D127" s="242"/>
      <c r="E127" s="243"/>
      <c r="F127" s="233"/>
      <c r="G127" s="234"/>
      <c r="H127" s="250" t="s">
        <v>190</v>
      </c>
      <c r="I127" s="251"/>
      <c r="J127" s="252"/>
      <c r="K127" s="26">
        <f t="shared" si="3"/>
        <v>9</v>
      </c>
      <c r="L127" s="28" t="s">
        <v>168</v>
      </c>
    </row>
    <row r="128" spans="1:18" ht="16.5" thickBot="1">
      <c r="A128" s="221"/>
      <c r="B128" s="244"/>
      <c r="C128" s="245"/>
      <c r="D128" s="245"/>
      <c r="E128" s="246"/>
      <c r="F128" s="235"/>
      <c r="G128" s="236"/>
      <c r="H128" s="247" t="s">
        <v>187</v>
      </c>
      <c r="I128" s="248"/>
      <c r="J128" s="249"/>
      <c r="K128" s="26">
        <f t="shared" si="3"/>
        <v>12</v>
      </c>
      <c r="L128" s="29" t="s">
        <v>170</v>
      </c>
      <c r="O128" s="30"/>
      <c r="P128" s="30"/>
      <c r="Q128" s="30"/>
      <c r="R128" s="30"/>
    </row>
    <row r="129" spans="1:12" ht="17.1" customHeight="1" thickBot="1">
      <c r="A129" s="219">
        <v>25</v>
      </c>
      <c r="B129" s="222" t="s">
        <v>299</v>
      </c>
      <c r="C129" s="223"/>
      <c r="D129" s="223"/>
      <c r="E129" s="224"/>
      <c r="F129" s="231">
        <f>SUM(K129:K133)</f>
        <v>37</v>
      </c>
      <c r="G129" s="232"/>
      <c r="H129" s="237" t="s">
        <v>199</v>
      </c>
      <c r="I129" s="238"/>
      <c r="J129" s="239"/>
      <c r="K129" s="26">
        <v>2</v>
      </c>
      <c r="L129" s="27" t="s">
        <v>143</v>
      </c>
    </row>
    <row r="130" spans="1:12" ht="17.1" customHeight="1" thickBot="1">
      <c r="A130" s="220"/>
      <c r="B130" s="225"/>
      <c r="C130" s="226"/>
      <c r="D130" s="226"/>
      <c r="E130" s="227"/>
      <c r="F130" s="233"/>
      <c r="G130" s="234"/>
      <c r="H130" s="250" t="s">
        <v>163</v>
      </c>
      <c r="I130" s="251"/>
      <c r="J130" s="252"/>
      <c r="K130" s="26">
        <v>8</v>
      </c>
      <c r="L130" s="28" t="s">
        <v>164</v>
      </c>
    </row>
    <row r="131" spans="1:12" ht="17.1" customHeight="1" thickBot="1">
      <c r="A131" s="220"/>
      <c r="B131" s="228"/>
      <c r="C131" s="229"/>
      <c r="D131" s="229"/>
      <c r="E131" s="230"/>
      <c r="F131" s="233"/>
      <c r="G131" s="234"/>
      <c r="H131" s="250" t="s">
        <v>201</v>
      </c>
      <c r="I131" s="251"/>
      <c r="J131" s="252"/>
      <c r="K131" s="26">
        <v>11</v>
      </c>
      <c r="L131" s="28" t="s">
        <v>166</v>
      </c>
    </row>
    <row r="132" spans="1:12" ht="16.5" thickBot="1">
      <c r="A132" s="220"/>
      <c r="B132" s="241" t="s">
        <v>188</v>
      </c>
      <c r="C132" s="242"/>
      <c r="D132" s="242"/>
      <c r="E132" s="243"/>
      <c r="F132" s="233"/>
      <c r="G132" s="234"/>
      <c r="H132" s="250" t="s">
        <v>167</v>
      </c>
      <c r="I132" s="251"/>
      <c r="J132" s="252"/>
      <c r="K132" s="26">
        <f>INDEX(P52:Q68,MATCH(H132,P52:P68,0),2)</f>
        <v>4</v>
      </c>
      <c r="L132" s="28" t="s">
        <v>168</v>
      </c>
    </row>
    <row r="133" spans="1:18" ht="16.5" thickBot="1">
      <c r="A133" s="221"/>
      <c r="B133" s="244"/>
      <c r="C133" s="245"/>
      <c r="D133" s="245"/>
      <c r="E133" s="246"/>
      <c r="F133" s="235"/>
      <c r="G133" s="236"/>
      <c r="H133" s="247" t="s">
        <v>187</v>
      </c>
      <c r="I133" s="248"/>
      <c r="J133" s="249"/>
      <c r="K133" s="26">
        <v>12</v>
      </c>
      <c r="L133" s="29" t="s">
        <v>170</v>
      </c>
      <c r="O133" s="30"/>
      <c r="P133" s="30"/>
      <c r="Q133" s="30"/>
      <c r="R133" s="30"/>
    </row>
    <row r="134" spans="1:18" ht="17.1" customHeight="1" thickBot="1">
      <c r="A134" s="219">
        <v>26</v>
      </c>
      <c r="B134" s="222" t="s">
        <v>300</v>
      </c>
      <c r="C134" s="223"/>
      <c r="D134" s="223"/>
      <c r="E134" s="224"/>
      <c r="F134" s="231">
        <f>SUM(K134:K138)</f>
        <v>38</v>
      </c>
      <c r="G134" s="232"/>
      <c r="H134" s="237" t="s">
        <v>199</v>
      </c>
      <c r="I134" s="238"/>
      <c r="J134" s="239"/>
      <c r="K134" s="26">
        <f aca="true" t="shared" si="4" ref="K134:K164">INDEX(P$14:Q$80,MATCH(H134,P$14:P$80,0),2)</f>
        <v>2</v>
      </c>
      <c r="L134" s="27" t="s">
        <v>143</v>
      </c>
      <c r="O134" s="30"/>
      <c r="P134" s="31"/>
      <c r="Q134" s="31"/>
      <c r="R134" s="30"/>
    </row>
    <row r="135" spans="1:18" ht="17.1" customHeight="1" thickBot="1">
      <c r="A135" s="220"/>
      <c r="B135" s="225"/>
      <c r="C135" s="226"/>
      <c r="D135" s="226"/>
      <c r="E135" s="227"/>
      <c r="F135" s="233"/>
      <c r="G135" s="234"/>
      <c r="H135" s="250" t="s">
        <v>163</v>
      </c>
      <c r="I135" s="251"/>
      <c r="J135" s="252"/>
      <c r="K135" s="26">
        <f t="shared" si="4"/>
        <v>8</v>
      </c>
      <c r="L135" s="28" t="s">
        <v>164</v>
      </c>
      <c r="O135" s="30"/>
      <c r="P135" s="31"/>
      <c r="Q135" s="30"/>
      <c r="R135" s="30"/>
    </row>
    <row r="136" spans="1:18" ht="17.1" customHeight="1" thickBot="1">
      <c r="A136" s="220"/>
      <c r="B136" s="228"/>
      <c r="C136" s="229"/>
      <c r="D136" s="229"/>
      <c r="E136" s="230"/>
      <c r="F136" s="233"/>
      <c r="G136" s="234"/>
      <c r="H136" s="250" t="s">
        <v>213</v>
      </c>
      <c r="I136" s="251"/>
      <c r="J136" s="252"/>
      <c r="K136" s="26">
        <f t="shared" si="4"/>
        <v>12</v>
      </c>
      <c r="L136" s="28" t="s">
        <v>166</v>
      </c>
      <c r="O136" s="30"/>
      <c r="P136" s="31"/>
      <c r="Q136" s="30"/>
      <c r="R136" s="30"/>
    </row>
    <row r="137" spans="1:18" ht="16.5" thickBot="1">
      <c r="A137" s="220"/>
      <c r="B137" s="241" t="s">
        <v>163</v>
      </c>
      <c r="C137" s="242"/>
      <c r="D137" s="242"/>
      <c r="E137" s="243"/>
      <c r="F137" s="233"/>
      <c r="G137" s="234"/>
      <c r="H137" s="250" t="s">
        <v>167</v>
      </c>
      <c r="I137" s="251"/>
      <c r="J137" s="252"/>
      <c r="K137" s="26">
        <f t="shared" si="4"/>
        <v>4</v>
      </c>
      <c r="L137" s="28" t="s">
        <v>168</v>
      </c>
      <c r="O137" s="30"/>
      <c r="P137" s="31"/>
      <c r="Q137" s="30"/>
      <c r="R137" s="30"/>
    </row>
    <row r="138" spans="1:18" ht="16.5" thickBot="1">
      <c r="A138" s="221"/>
      <c r="B138" s="244"/>
      <c r="C138" s="245"/>
      <c r="D138" s="245"/>
      <c r="E138" s="246"/>
      <c r="F138" s="235"/>
      <c r="G138" s="236"/>
      <c r="H138" s="247" t="s">
        <v>187</v>
      </c>
      <c r="I138" s="248"/>
      <c r="J138" s="249"/>
      <c r="K138" s="26">
        <f t="shared" si="4"/>
        <v>12</v>
      </c>
      <c r="L138" s="29" t="s">
        <v>170</v>
      </c>
      <c r="O138" s="30"/>
      <c r="P138" s="31"/>
      <c r="Q138" s="30"/>
      <c r="R138" s="30"/>
    </row>
    <row r="139" spans="1:18" ht="17.1" customHeight="1" thickBot="1">
      <c r="A139" s="219">
        <v>27</v>
      </c>
      <c r="B139" s="222" t="s">
        <v>301</v>
      </c>
      <c r="C139" s="223"/>
      <c r="D139" s="223"/>
      <c r="E139" s="224"/>
      <c r="F139" s="231">
        <f>SUM(K139:K143)</f>
        <v>38</v>
      </c>
      <c r="G139" s="232"/>
      <c r="H139" s="237" t="s">
        <v>199</v>
      </c>
      <c r="I139" s="238"/>
      <c r="J139" s="239"/>
      <c r="K139" s="26">
        <f t="shared" si="4"/>
        <v>2</v>
      </c>
      <c r="L139" s="27" t="s">
        <v>143</v>
      </c>
      <c r="O139" s="30"/>
      <c r="P139" s="30"/>
      <c r="Q139" s="30"/>
      <c r="R139" s="30"/>
    </row>
    <row r="140" spans="1:18" ht="17.1" customHeight="1" thickBot="1">
      <c r="A140" s="220"/>
      <c r="B140" s="225"/>
      <c r="C140" s="226"/>
      <c r="D140" s="226"/>
      <c r="E140" s="227"/>
      <c r="F140" s="233"/>
      <c r="G140" s="234"/>
      <c r="H140" s="250" t="s">
        <v>214</v>
      </c>
      <c r="I140" s="251"/>
      <c r="J140" s="252"/>
      <c r="K140" s="26">
        <f t="shared" si="4"/>
        <v>4</v>
      </c>
      <c r="L140" s="28" t="s">
        <v>164</v>
      </c>
      <c r="O140" s="30"/>
      <c r="P140" s="30"/>
      <c r="Q140" s="30"/>
      <c r="R140" s="30"/>
    </row>
    <row r="141" spans="1:18" ht="17.1" customHeight="1" thickBot="1">
      <c r="A141" s="220"/>
      <c r="B141" s="228"/>
      <c r="C141" s="229"/>
      <c r="D141" s="229"/>
      <c r="E141" s="230"/>
      <c r="F141" s="233"/>
      <c r="G141" s="234"/>
      <c r="H141" s="250" t="s">
        <v>206</v>
      </c>
      <c r="I141" s="251"/>
      <c r="J141" s="252"/>
      <c r="K141" s="26">
        <f t="shared" si="4"/>
        <v>6</v>
      </c>
      <c r="L141" s="28" t="s">
        <v>166</v>
      </c>
      <c r="O141" s="30"/>
      <c r="P141" s="31"/>
      <c r="Q141" s="31"/>
      <c r="R141" s="30"/>
    </row>
    <row r="142" spans="1:18" ht="16.5" thickBot="1">
      <c r="A142" s="220"/>
      <c r="B142" s="241" t="s">
        <v>181</v>
      </c>
      <c r="C142" s="242"/>
      <c r="D142" s="242"/>
      <c r="E142" s="243"/>
      <c r="F142" s="233"/>
      <c r="G142" s="234"/>
      <c r="H142" s="250" t="s">
        <v>194</v>
      </c>
      <c r="I142" s="251"/>
      <c r="J142" s="252"/>
      <c r="K142" s="26">
        <f t="shared" si="4"/>
        <v>5</v>
      </c>
      <c r="L142" s="28" t="s">
        <v>168</v>
      </c>
      <c r="O142" s="30"/>
      <c r="P142" s="31"/>
      <c r="Q142" s="31"/>
      <c r="R142" s="30"/>
    </row>
    <row r="143" spans="1:18" ht="16.5" thickBot="1">
      <c r="A143" s="221"/>
      <c r="B143" s="244"/>
      <c r="C143" s="245"/>
      <c r="D143" s="245"/>
      <c r="E143" s="246"/>
      <c r="F143" s="235"/>
      <c r="G143" s="236"/>
      <c r="H143" s="247" t="s">
        <v>181</v>
      </c>
      <c r="I143" s="248"/>
      <c r="J143" s="249"/>
      <c r="K143" s="26">
        <f t="shared" si="4"/>
        <v>21</v>
      </c>
      <c r="L143" s="29" t="s">
        <v>170</v>
      </c>
      <c r="O143" s="30"/>
      <c r="P143" s="31"/>
      <c r="Q143" s="31"/>
      <c r="R143" s="30"/>
    </row>
    <row r="144" spans="1:12" ht="17.1" customHeight="1" thickBot="1">
      <c r="A144" s="219">
        <v>28</v>
      </c>
      <c r="B144" s="222" t="s">
        <v>302</v>
      </c>
      <c r="C144" s="223"/>
      <c r="D144" s="223"/>
      <c r="E144" s="224"/>
      <c r="F144" s="231">
        <f>SUM(K144:K148)</f>
        <v>39</v>
      </c>
      <c r="G144" s="232"/>
      <c r="H144" s="237" t="s">
        <v>162</v>
      </c>
      <c r="I144" s="238"/>
      <c r="J144" s="239"/>
      <c r="K144" s="26">
        <f t="shared" si="4"/>
        <v>1</v>
      </c>
      <c r="L144" s="27" t="s">
        <v>143</v>
      </c>
    </row>
    <row r="145" spans="1:12" ht="17.1" customHeight="1" thickBot="1">
      <c r="A145" s="220"/>
      <c r="B145" s="225"/>
      <c r="C145" s="226"/>
      <c r="D145" s="226"/>
      <c r="E145" s="227"/>
      <c r="F145" s="233"/>
      <c r="G145" s="234"/>
      <c r="H145" s="250" t="s">
        <v>205</v>
      </c>
      <c r="I145" s="251"/>
      <c r="J145" s="252"/>
      <c r="K145" s="26">
        <f t="shared" si="4"/>
        <v>16</v>
      </c>
      <c r="L145" s="28" t="s">
        <v>164</v>
      </c>
    </row>
    <row r="146" spans="1:12" ht="17.1" customHeight="1" thickBot="1">
      <c r="A146" s="220"/>
      <c r="B146" s="228"/>
      <c r="C146" s="229"/>
      <c r="D146" s="229"/>
      <c r="E146" s="230"/>
      <c r="F146" s="233"/>
      <c r="G146" s="234"/>
      <c r="H146" s="250" t="s">
        <v>206</v>
      </c>
      <c r="I146" s="251"/>
      <c r="J146" s="252"/>
      <c r="K146" s="26">
        <f t="shared" si="4"/>
        <v>6</v>
      </c>
      <c r="L146" s="28" t="s">
        <v>166</v>
      </c>
    </row>
    <row r="147" spans="1:12" ht="16.5" thickBot="1">
      <c r="A147" s="220"/>
      <c r="B147" s="241" t="s">
        <v>205</v>
      </c>
      <c r="C147" s="242"/>
      <c r="D147" s="242"/>
      <c r="E147" s="243"/>
      <c r="F147" s="233"/>
      <c r="G147" s="234"/>
      <c r="H147" s="250" t="s">
        <v>167</v>
      </c>
      <c r="I147" s="251"/>
      <c r="J147" s="252"/>
      <c r="K147" s="26">
        <f t="shared" si="4"/>
        <v>4</v>
      </c>
      <c r="L147" s="28" t="s">
        <v>168</v>
      </c>
    </row>
    <row r="148" spans="1:18" ht="16.5" thickBot="1">
      <c r="A148" s="221"/>
      <c r="B148" s="244"/>
      <c r="C148" s="245"/>
      <c r="D148" s="245"/>
      <c r="E148" s="246"/>
      <c r="F148" s="235"/>
      <c r="G148" s="236"/>
      <c r="H148" s="247" t="s">
        <v>187</v>
      </c>
      <c r="I148" s="248"/>
      <c r="J148" s="249"/>
      <c r="K148" s="26">
        <f t="shared" si="4"/>
        <v>12</v>
      </c>
      <c r="L148" s="29" t="s">
        <v>170</v>
      </c>
      <c r="O148" s="30"/>
      <c r="P148" s="30"/>
      <c r="Q148" s="30"/>
      <c r="R148" s="30"/>
    </row>
    <row r="149" spans="1:18" ht="17.1" customHeight="1" thickBot="1">
      <c r="A149" s="219">
        <v>29</v>
      </c>
      <c r="B149" s="222" t="s">
        <v>329</v>
      </c>
      <c r="C149" s="223"/>
      <c r="D149" s="223"/>
      <c r="E149" s="224"/>
      <c r="F149" s="231">
        <f>SUM(K149:K153)</f>
        <v>39</v>
      </c>
      <c r="G149" s="232"/>
      <c r="H149" s="237" t="s">
        <v>162</v>
      </c>
      <c r="I149" s="238"/>
      <c r="J149" s="239"/>
      <c r="K149" s="26">
        <f t="shared" si="4"/>
        <v>1</v>
      </c>
      <c r="L149" s="27" t="s">
        <v>143</v>
      </c>
      <c r="O149" s="30"/>
      <c r="P149" s="31"/>
      <c r="Q149" s="31"/>
      <c r="R149" s="30"/>
    </row>
    <row r="150" spans="1:18" ht="17.1" customHeight="1" thickBot="1">
      <c r="A150" s="220"/>
      <c r="B150" s="225"/>
      <c r="C150" s="226"/>
      <c r="D150" s="226"/>
      <c r="E150" s="227"/>
      <c r="F150" s="233"/>
      <c r="G150" s="234"/>
      <c r="H150" s="250" t="s">
        <v>205</v>
      </c>
      <c r="I150" s="251"/>
      <c r="J150" s="252"/>
      <c r="K150" s="26">
        <f t="shared" si="4"/>
        <v>16</v>
      </c>
      <c r="L150" s="28" t="s">
        <v>164</v>
      </c>
      <c r="O150" s="30"/>
      <c r="P150" s="31"/>
      <c r="Q150" s="30"/>
      <c r="R150" s="30"/>
    </row>
    <row r="151" spans="1:18" ht="17.1" customHeight="1" thickBot="1">
      <c r="A151" s="220"/>
      <c r="B151" s="228"/>
      <c r="C151" s="229"/>
      <c r="D151" s="229"/>
      <c r="E151" s="230"/>
      <c r="F151" s="233"/>
      <c r="G151" s="234"/>
      <c r="H151" s="250" t="s">
        <v>206</v>
      </c>
      <c r="I151" s="251"/>
      <c r="J151" s="252"/>
      <c r="K151" s="26">
        <f t="shared" si="4"/>
        <v>6</v>
      </c>
      <c r="L151" s="28" t="s">
        <v>166</v>
      </c>
      <c r="O151" s="30"/>
      <c r="P151" s="31"/>
      <c r="Q151" s="30"/>
      <c r="R151" s="30"/>
    </row>
    <row r="152" spans="1:18" ht="16.5" thickBot="1">
      <c r="A152" s="220"/>
      <c r="B152" s="241" t="s">
        <v>162</v>
      </c>
      <c r="C152" s="242"/>
      <c r="D152" s="242"/>
      <c r="E152" s="243"/>
      <c r="F152" s="233"/>
      <c r="G152" s="234"/>
      <c r="H152" s="250" t="s">
        <v>167</v>
      </c>
      <c r="I152" s="251"/>
      <c r="J152" s="252"/>
      <c r="K152" s="26">
        <f t="shared" si="4"/>
        <v>4</v>
      </c>
      <c r="L152" s="28" t="s">
        <v>168</v>
      </c>
      <c r="O152" s="30"/>
      <c r="P152" s="31"/>
      <c r="Q152" s="30"/>
      <c r="R152" s="30"/>
    </row>
    <row r="153" spans="1:18" ht="16.5" thickBot="1">
      <c r="A153" s="221"/>
      <c r="B153" s="244"/>
      <c r="C153" s="245"/>
      <c r="D153" s="245"/>
      <c r="E153" s="246"/>
      <c r="F153" s="235"/>
      <c r="G153" s="236"/>
      <c r="H153" s="247" t="s">
        <v>187</v>
      </c>
      <c r="I153" s="248"/>
      <c r="J153" s="249"/>
      <c r="K153" s="26">
        <f t="shared" si="4"/>
        <v>12</v>
      </c>
      <c r="L153" s="29" t="s">
        <v>170</v>
      </c>
      <c r="O153" s="30"/>
      <c r="P153" s="31"/>
      <c r="Q153" s="30"/>
      <c r="R153" s="30"/>
    </row>
    <row r="154" spans="1:12" ht="17.1" customHeight="1" thickBot="1">
      <c r="A154" s="219">
        <v>30</v>
      </c>
      <c r="B154" s="222" t="s">
        <v>303</v>
      </c>
      <c r="C154" s="223"/>
      <c r="D154" s="223"/>
      <c r="E154" s="224"/>
      <c r="F154" s="231">
        <f>SUM(K154:K158)</f>
        <v>41</v>
      </c>
      <c r="G154" s="232"/>
      <c r="H154" s="237" t="s">
        <v>197</v>
      </c>
      <c r="I154" s="238"/>
      <c r="J154" s="239"/>
      <c r="K154" s="26">
        <f t="shared" si="4"/>
        <v>3</v>
      </c>
      <c r="L154" s="27" t="s">
        <v>143</v>
      </c>
    </row>
    <row r="155" spans="1:12" ht="17.1" customHeight="1" thickBot="1">
      <c r="A155" s="220"/>
      <c r="B155" s="225"/>
      <c r="C155" s="226"/>
      <c r="D155" s="226"/>
      <c r="E155" s="227"/>
      <c r="F155" s="233"/>
      <c r="G155" s="234"/>
      <c r="H155" s="250" t="s">
        <v>212</v>
      </c>
      <c r="I155" s="251"/>
      <c r="J155" s="252"/>
      <c r="K155" s="26">
        <f t="shared" si="4"/>
        <v>7</v>
      </c>
      <c r="L155" s="28" t="s">
        <v>164</v>
      </c>
    </row>
    <row r="156" spans="1:12" ht="17.1" customHeight="1" thickBot="1">
      <c r="A156" s="220"/>
      <c r="B156" s="228"/>
      <c r="C156" s="229"/>
      <c r="D156" s="229"/>
      <c r="E156" s="230"/>
      <c r="F156" s="233"/>
      <c r="G156" s="234"/>
      <c r="H156" s="250" t="s">
        <v>206</v>
      </c>
      <c r="I156" s="251"/>
      <c r="J156" s="252"/>
      <c r="K156" s="26">
        <f t="shared" si="4"/>
        <v>6</v>
      </c>
      <c r="L156" s="28" t="s">
        <v>166</v>
      </c>
    </row>
    <row r="157" spans="1:12" ht="16.5" thickBot="1">
      <c r="A157" s="220"/>
      <c r="B157" s="241" t="s">
        <v>304</v>
      </c>
      <c r="C157" s="242"/>
      <c r="D157" s="242"/>
      <c r="E157" s="243"/>
      <c r="F157" s="233"/>
      <c r="G157" s="234"/>
      <c r="H157" s="250" t="s">
        <v>167</v>
      </c>
      <c r="I157" s="251"/>
      <c r="J157" s="252"/>
      <c r="K157" s="26">
        <f t="shared" si="4"/>
        <v>4</v>
      </c>
      <c r="L157" s="28" t="s">
        <v>168</v>
      </c>
    </row>
    <row r="158" spans="1:18" ht="16.5" thickBot="1">
      <c r="A158" s="221"/>
      <c r="B158" s="244"/>
      <c r="C158" s="245"/>
      <c r="D158" s="245"/>
      <c r="E158" s="246"/>
      <c r="F158" s="235"/>
      <c r="G158" s="236"/>
      <c r="H158" s="247" t="s">
        <v>181</v>
      </c>
      <c r="I158" s="248"/>
      <c r="J158" s="249"/>
      <c r="K158" s="26">
        <f t="shared" si="4"/>
        <v>21</v>
      </c>
      <c r="L158" s="29" t="s">
        <v>170</v>
      </c>
      <c r="O158" s="30"/>
      <c r="P158" s="30"/>
      <c r="Q158" s="30"/>
      <c r="R158" s="30"/>
    </row>
    <row r="159" spans="1:12" ht="17.1" customHeight="1" thickBot="1">
      <c r="A159" s="219">
        <v>31</v>
      </c>
      <c r="B159" s="222" t="s">
        <v>305</v>
      </c>
      <c r="C159" s="223"/>
      <c r="D159" s="223"/>
      <c r="E159" s="224"/>
      <c r="F159" s="231">
        <f>SUM(K159:K163)</f>
        <v>43</v>
      </c>
      <c r="G159" s="232"/>
      <c r="H159" s="237" t="s">
        <v>199</v>
      </c>
      <c r="I159" s="238"/>
      <c r="J159" s="239"/>
      <c r="K159" s="26">
        <f t="shared" si="4"/>
        <v>2</v>
      </c>
      <c r="L159" s="27" t="s">
        <v>143</v>
      </c>
    </row>
    <row r="160" spans="1:12" ht="17.1" customHeight="1" thickBot="1">
      <c r="A160" s="220"/>
      <c r="B160" s="225"/>
      <c r="C160" s="226"/>
      <c r="D160" s="226"/>
      <c r="E160" s="227"/>
      <c r="F160" s="233"/>
      <c r="G160" s="234"/>
      <c r="H160" s="250" t="s">
        <v>208</v>
      </c>
      <c r="I160" s="251"/>
      <c r="J160" s="252"/>
      <c r="K160" s="26">
        <f t="shared" si="4"/>
        <v>10</v>
      </c>
      <c r="L160" s="28" t="s">
        <v>164</v>
      </c>
    </row>
    <row r="161" spans="1:12" ht="17.1" customHeight="1" thickBot="1">
      <c r="A161" s="220"/>
      <c r="B161" s="228"/>
      <c r="C161" s="229"/>
      <c r="D161" s="229"/>
      <c r="E161" s="230"/>
      <c r="F161" s="233"/>
      <c r="G161" s="234"/>
      <c r="H161" s="250" t="s">
        <v>206</v>
      </c>
      <c r="I161" s="251"/>
      <c r="J161" s="252"/>
      <c r="K161" s="26">
        <f t="shared" si="4"/>
        <v>6</v>
      </c>
      <c r="L161" s="28" t="s">
        <v>166</v>
      </c>
    </row>
    <row r="162" spans="1:12" ht="16.5" thickBot="1">
      <c r="A162" s="220"/>
      <c r="B162" s="241" t="s">
        <v>306</v>
      </c>
      <c r="C162" s="242"/>
      <c r="D162" s="242"/>
      <c r="E162" s="243"/>
      <c r="F162" s="233"/>
      <c r="G162" s="234"/>
      <c r="H162" s="250" t="s">
        <v>167</v>
      </c>
      <c r="I162" s="251"/>
      <c r="J162" s="252"/>
      <c r="K162" s="26">
        <f t="shared" si="4"/>
        <v>4</v>
      </c>
      <c r="L162" s="28" t="s">
        <v>168</v>
      </c>
    </row>
    <row r="163" spans="1:18" ht="16.5" thickBot="1">
      <c r="A163" s="221"/>
      <c r="B163" s="244"/>
      <c r="C163" s="245"/>
      <c r="D163" s="245"/>
      <c r="E163" s="246"/>
      <c r="F163" s="235"/>
      <c r="G163" s="236"/>
      <c r="H163" s="247" t="s">
        <v>181</v>
      </c>
      <c r="I163" s="248"/>
      <c r="J163" s="249"/>
      <c r="K163" s="26">
        <f t="shared" si="4"/>
        <v>21</v>
      </c>
      <c r="L163" s="29" t="s">
        <v>170</v>
      </c>
      <c r="O163" s="30"/>
      <c r="P163" s="30"/>
      <c r="Q163" s="30"/>
      <c r="R163" s="30"/>
    </row>
    <row r="164" spans="1:18" ht="17.1" customHeight="1" thickBot="1">
      <c r="A164" s="219">
        <v>32</v>
      </c>
      <c r="B164" s="222" t="s">
        <v>307</v>
      </c>
      <c r="C164" s="223"/>
      <c r="D164" s="223"/>
      <c r="E164" s="224"/>
      <c r="F164" s="231">
        <f>SUM(K164:K168)</f>
        <v>44</v>
      </c>
      <c r="G164" s="232"/>
      <c r="H164" s="237" t="s">
        <v>162</v>
      </c>
      <c r="I164" s="238"/>
      <c r="J164" s="239"/>
      <c r="K164" s="26">
        <f t="shared" si="4"/>
        <v>1</v>
      </c>
      <c r="L164" s="27" t="s">
        <v>143</v>
      </c>
      <c r="O164" s="30"/>
      <c r="P164" s="30"/>
      <c r="Q164" s="30"/>
      <c r="R164" s="30"/>
    </row>
    <row r="165" spans="1:18" ht="17.1" customHeight="1" thickBot="1">
      <c r="A165" s="220"/>
      <c r="B165" s="225"/>
      <c r="C165" s="226"/>
      <c r="D165" s="226"/>
      <c r="E165" s="227"/>
      <c r="F165" s="233"/>
      <c r="G165" s="234"/>
      <c r="H165" s="250" t="s">
        <v>216</v>
      </c>
      <c r="I165" s="251"/>
      <c r="J165" s="252"/>
      <c r="K165" s="42">
        <v>26</v>
      </c>
      <c r="L165" s="28" t="s">
        <v>164</v>
      </c>
      <c r="O165" s="30"/>
      <c r="P165" s="30"/>
      <c r="Q165" s="30"/>
      <c r="R165" s="30"/>
    </row>
    <row r="166" spans="1:18" ht="17.1" customHeight="1" thickBot="1">
      <c r="A166" s="220"/>
      <c r="B166" s="228"/>
      <c r="C166" s="229"/>
      <c r="D166" s="229"/>
      <c r="E166" s="230"/>
      <c r="F166" s="233"/>
      <c r="G166" s="234"/>
      <c r="H166" s="250" t="s">
        <v>201</v>
      </c>
      <c r="I166" s="251"/>
      <c r="J166" s="252"/>
      <c r="K166" s="26">
        <f aca="true" t="shared" si="5" ref="K166:K193">INDEX(P$14:Q$80,MATCH(H166,P$14:P$80,0),2)</f>
        <v>11</v>
      </c>
      <c r="L166" s="28" t="s">
        <v>166</v>
      </c>
      <c r="O166" s="30"/>
      <c r="P166" s="31"/>
      <c r="Q166" s="31"/>
      <c r="R166" s="30"/>
    </row>
    <row r="167" spans="1:18" ht="16.5" thickBot="1">
      <c r="A167" s="220"/>
      <c r="B167" s="241" t="s">
        <v>308</v>
      </c>
      <c r="C167" s="242"/>
      <c r="D167" s="242"/>
      <c r="E167" s="243"/>
      <c r="F167" s="233"/>
      <c r="G167" s="234"/>
      <c r="H167" s="250" t="s">
        <v>167</v>
      </c>
      <c r="I167" s="251"/>
      <c r="J167" s="252"/>
      <c r="K167" s="26">
        <f t="shared" si="5"/>
        <v>4</v>
      </c>
      <c r="L167" s="28" t="s">
        <v>168</v>
      </c>
      <c r="O167" s="30"/>
      <c r="P167" s="31"/>
      <c r="Q167" s="31"/>
      <c r="R167" s="30"/>
    </row>
    <row r="168" spans="1:18" ht="16.5" thickBot="1">
      <c r="A168" s="221"/>
      <c r="B168" s="244"/>
      <c r="C168" s="245"/>
      <c r="D168" s="245"/>
      <c r="E168" s="246"/>
      <c r="F168" s="235"/>
      <c r="G168" s="236"/>
      <c r="H168" s="247" t="s">
        <v>169</v>
      </c>
      <c r="I168" s="248"/>
      <c r="J168" s="249"/>
      <c r="K168" s="26">
        <f t="shared" si="5"/>
        <v>2</v>
      </c>
      <c r="L168" s="29" t="s">
        <v>170</v>
      </c>
      <c r="O168" s="30"/>
      <c r="P168" s="31"/>
      <c r="Q168" s="31"/>
      <c r="R168" s="30"/>
    </row>
    <row r="169" spans="1:18" ht="17.1" customHeight="1" thickBot="1">
      <c r="A169" s="219">
        <v>33</v>
      </c>
      <c r="B169" s="222" t="s">
        <v>309</v>
      </c>
      <c r="C169" s="223"/>
      <c r="D169" s="223"/>
      <c r="E169" s="224"/>
      <c r="F169" s="231">
        <f>SUM(K169:K173)</f>
        <v>45</v>
      </c>
      <c r="G169" s="232"/>
      <c r="H169" s="237" t="s">
        <v>202</v>
      </c>
      <c r="I169" s="238"/>
      <c r="J169" s="239"/>
      <c r="K169" s="26">
        <f t="shared" si="5"/>
        <v>2</v>
      </c>
      <c r="L169" s="27" t="s">
        <v>143</v>
      </c>
      <c r="O169" s="30"/>
      <c r="P169" s="30"/>
      <c r="Q169" s="30"/>
      <c r="R169" s="30"/>
    </row>
    <row r="170" spans="1:18" ht="17.1" customHeight="1" thickBot="1">
      <c r="A170" s="220"/>
      <c r="B170" s="225"/>
      <c r="C170" s="226"/>
      <c r="D170" s="226"/>
      <c r="E170" s="227"/>
      <c r="F170" s="233"/>
      <c r="G170" s="234"/>
      <c r="H170" s="250" t="s">
        <v>196</v>
      </c>
      <c r="I170" s="251"/>
      <c r="J170" s="252"/>
      <c r="K170" s="26">
        <f t="shared" si="5"/>
        <v>1</v>
      </c>
      <c r="L170" s="28" t="s">
        <v>164</v>
      </c>
      <c r="O170" s="30"/>
      <c r="P170" s="30"/>
      <c r="Q170" s="30"/>
      <c r="R170" s="30"/>
    </row>
    <row r="171" spans="1:18" ht="17.1" customHeight="1" thickBot="1">
      <c r="A171" s="220"/>
      <c r="B171" s="228"/>
      <c r="C171" s="229"/>
      <c r="D171" s="229"/>
      <c r="E171" s="230"/>
      <c r="F171" s="233"/>
      <c r="G171" s="234"/>
      <c r="H171" s="250" t="s">
        <v>206</v>
      </c>
      <c r="I171" s="251"/>
      <c r="J171" s="252"/>
      <c r="K171" s="26">
        <f t="shared" si="5"/>
        <v>6</v>
      </c>
      <c r="L171" s="28" t="s">
        <v>166</v>
      </c>
      <c r="O171" s="30"/>
      <c r="P171" s="31"/>
      <c r="Q171" s="31"/>
      <c r="R171" s="30"/>
    </row>
    <row r="172" spans="1:18" ht="16.5" thickBot="1">
      <c r="A172" s="220"/>
      <c r="B172" s="241" t="s">
        <v>198</v>
      </c>
      <c r="C172" s="242"/>
      <c r="D172" s="242"/>
      <c r="E172" s="243"/>
      <c r="F172" s="233"/>
      <c r="G172" s="234"/>
      <c r="H172" s="250" t="s">
        <v>167</v>
      </c>
      <c r="I172" s="251"/>
      <c r="J172" s="252"/>
      <c r="K172" s="26">
        <f t="shared" si="5"/>
        <v>4</v>
      </c>
      <c r="L172" s="28" t="s">
        <v>168</v>
      </c>
      <c r="O172" s="30"/>
      <c r="P172" s="31"/>
      <c r="Q172" s="31"/>
      <c r="R172" s="30"/>
    </row>
    <row r="173" spans="1:18" ht="16.5" thickBot="1">
      <c r="A173" s="221"/>
      <c r="B173" s="244"/>
      <c r="C173" s="245"/>
      <c r="D173" s="245"/>
      <c r="E173" s="246"/>
      <c r="F173" s="235"/>
      <c r="G173" s="236"/>
      <c r="H173" s="247" t="s">
        <v>180</v>
      </c>
      <c r="I173" s="248"/>
      <c r="J173" s="249"/>
      <c r="K173" s="26">
        <f t="shared" si="5"/>
        <v>32</v>
      </c>
      <c r="L173" s="29" t="s">
        <v>170</v>
      </c>
      <c r="O173" s="30"/>
      <c r="P173" s="31"/>
      <c r="Q173" s="31"/>
      <c r="R173" s="30"/>
    </row>
    <row r="174" spans="1:12" ht="17.1" customHeight="1" thickBot="1">
      <c r="A174" s="219">
        <v>34</v>
      </c>
      <c r="B174" s="222" t="s">
        <v>310</v>
      </c>
      <c r="C174" s="223"/>
      <c r="D174" s="223"/>
      <c r="E174" s="224"/>
      <c r="F174" s="231">
        <f>SUM(K174:K178)</f>
        <v>46</v>
      </c>
      <c r="G174" s="232"/>
      <c r="H174" s="237" t="s">
        <v>197</v>
      </c>
      <c r="I174" s="238"/>
      <c r="J174" s="239"/>
      <c r="K174" s="26">
        <f t="shared" si="5"/>
        <v>3</v>
      </c>
      <c r="L174" s="27" t="s">
        <v>143</v>
      </c>
    </row>
    <row r="175" spans="1:12" ht="17.1" customHeight="1" thickBot="1">
      <c r="A175" s="220"/>
      <c r="B175" s="225"/>
      <c r="C175" s="226"/>
      <c r="D175" s="226"/>
      <c r="E175" s="227"/>
      <c r="F175" s="233"/>
      <c r="G175" s="234"/>
      <c r="H175" s="250" t="s">
        <v>163</v>
      </c>
      <c r="I175" s="251"/>
      <c r="J175" s="252"/>
      <c r="K175" s="26">
        <f t="shared" si="5"/>
        <v>8</v>
      </c>
      <c r="L175" s="28" t="s">
        <v>164</v>
      </c>
    </row>
    <row r="176" spans="1:12" ht="17.1" customHeight="1" thickBot="1">
      <c r="A176" s="220"/>
      <c r="B176" s="228"/>
      <c r="C176" s="229"/>
      <c r="D176" s="229"/>
      <c r="E176" s="230"/>
      <c r="F176" s="233"/>
      <c r="G176" s="234"/>
      <c r="H176" s="250" t="s">
        <v>203</v>
      </c>
      <c r="I176" s="251"/>
      <c r="J176" s="252"/>
      <c r="K176" s="26">
        <f t="shared" si="5"/>
        <v>5</v>
      </c>
      <c r="L176" s="28" t="s">
        <v>166</v>
      </c>
    </row>
    <row r="177" spans="1:12" ht="16.5" thickBot="1">
      <c r="A177" s="220"/>
      <c r="B177" s="241" t="s">
        <v>167</v>
      </c>
      <c r="C177" s="242"/>
      <c r="D177" s="242"/>
      <c r="E177" s="243"/>
      <c r="F177" s="233"/>
      <c r="G177" s="234"/>
      <c r="H177" s="250" t="s">
        <v>190</v>
      </c>
      <c r="I177" s="251"/>
      <c r="J177" s="252"/>
      <c r="K177" s="26">
        <f t="shared" si="5"/>
        <v>9</v>
      </c>
      <c r="L177" s="28" t="s">
        <v>168</v>
      </c>
    </row>
    <row r="178" spans="1:18" ht="16.5" thickBot="1">
      <c r="A178" s="221"/>
      <c r="B178" s="244"/>
      <c r="C178" s="245"/>
      <c r="D178" s="245"/>
      <c r="E178" s="246"/>
      <c r="F178" s="235"/>
      <c r="G178" s="236"/>
      <c r="H178" s="247" t="s">
        <v>181</v>
      </c>
      <c r="I178" s="248"/>
      <c r="J178" s="249"/>
      <c r="K178" s="26">
        <f t="shared" si="5"/>
        <v>21</v>
      </c>
      <c r="L178" s="29" t="s">
        <v>170</v>
      </c>
      <c r="O178" s="30"/>
      <c r="P178" s="30"/>
      <c r="Q178" s="30"/>
      <c r="R178" s="30"/>
    </row>
    <row r="179" spans="1:18" ht="17.1" customHeight="1" thickBot="1">
      <c r="A179" s="219">
        <v>35</v>
      </c>
      <c r="B179" s="222" t="s">
        <v>311</v>
      </c>
      <c r="C179" s="223"/>
      <c r="D179" s="223"/>
      <c r="E179" s="224"/>
      <c r="F179" s="231">
        <f>SUM(K179:K183)</f>
        <v>46</v>
      </c>
      <c r="G179" s="232"/>
      <c r="H179" s="237" t="s">
        <v>199</v>
      </c>
      <c r="I179" s="238"/>
      <c r="J179" s="239"/>
      <c r="K179" s="26">
        <f t="shared" si="5"/>
        <v>2</v>
      </c>
      <c r="L179" s="27" t="s">
        <v>143</v>
      </c>
      <c r="O179" s="30"/>
      <c r="P179" s="30"/>
      <c r="Q179" s="30"/>
      <c r="R179" s="30"/>
    </row>
    <row r="180" spans="1:18" ht="17.1" customHeight="1" thickBot="1">
      <c r="A180" s="220"/>
      <c r="B180" s="225"/>
      <c r="C180" s="226"/>
      <c r="D180" s="226"/>
      <c r="E180" s="227"/>
      <c r="F180" s="233"/>
      <c r="G180" s="234"/>
      <c r="H180" s="250" t="s">
        <v>212</v>
      </c>
      <c r="I180" s="251"/>
      <c r="J180" s="252"/>
      <c r="K180" s="26">
        <f t="shared" si="5"/>
        <v>7</v>
      </c>
      <c r="L180" s="28" t="s">
        <v>164</v>
      </c>
      <c r="O180" s="30"/>
      <c r="P180" s="30"/>
      <c r="Q180" s="30"/>
      <c r="R180" s="30"/>
    </row>
    <row r="181" spans="1:18" ht="17.1" customHeight="1" thickBot="1">
      <c r="A181" s="220"/>
      <c r="B181" s="228"/>
      <c r="C181" s="229"/>
      <c r="D181" s="229"/>
      <c r="E181" s="230"/>
      <c r="F181" s="233"/>
      <c r="G181" s="234"/>
      <c r="H181" s="250" t="s">
        <v>213</v>
      </c>
      <c r="I181" s="251"/>
      <c r="J181" s="252"/>
      <c r="K181" s="26">
        <f t="shared" si="5"/>
        <v>12</v>
      </c>
      <c r="L181" s="28" t="s">
        <v>166</v>
      </c>
      <c r="O181" s="30"/>
      <c r="P181" s="31"/>
      <c r="Q181" s="31"/>
      <c r="R181" s="30"/>
    </row>
    <row r="182" spans="1:18" ht="16.5" thickBot="1">
      <c r="A182" s="220"/>
      <c r="B182" s="241" t="s">
        <v>312</v>
      </c>
      <c r="C182" s="242"/>
      <c r="D182" s="242"/>
      <c r="E182" s="243"/>
      <c r="F182" s="233"/>
      <c r="G182" s="234"/>
      <c r="H182" s="250" t="s">
        <v>167</v>
      </c>
      <c r="I182" s="251"/>
      <c r="J182" s="252"/>
      <c r="K182" s="26">
        <f t="shared" si="5"/>
        <v>4</v>
      </c>
      <c r="L182" s="28" t="s">
        <v>168</v>
      </c>
      <c r="O182" s="30"/>
      <c r="P182" s="31"/>
      <c r="Q182" s="31"/>
      <c r="R182" s="30"/>
    </row>
    <row r="183" spans="1:18" ht="16.5" thickBot="1">
      <c r="A183" s="221"/>
      <c r="B183" s="244"/>
      <c r="C183" s="245"/>
      <c r="D183" s="245"/>
      <c r="E183" s="246"/>
      <c r="F183" s="235"/>
      <c r="G183" s="236"/>
      <c r="H183" s="247" t="s">
        <v>181</v>
      </c>
      <c r="I183" s="248"/>
      <c r="J183" s="249"/>
      <c r="K183" s="26">
        <f t="shared" si="5"/>
        <v>21</v>
      </c>
      <c r="L183" s="29" t="s">
        <v>170</v>
      </c>
      <c r="O183" s="30"/>
      <c r="P183" s="31"/>
      <c r="Q183" s="31"/>
      <c r="R183" s="30"/>
    </row>
    <row r="184" spans="1:12" ht="17.1" customHeight="1" thickBot="1">
      <c r="A184" s="219">
        <v>36</v>
      </c>
      <c r="B184" s="222" t="s">
        <v>313</v>
      </c>
      <c r="C184" s="223"/>
      <c r="D184" s="223"/>
      <c r="E184" s="224"/>
      <c r="F184" s="231">
        <f>SUM(K184:K188)</f>
        <v>46</v>
      </c>
      <c r="G184" s="232"/>
      <c r="H184" s="237" t="s">
        <v>204</v>
      </c>
      <c r="I184" s="238"/>
      <c r="J184" s="239"/>
      <c r="K184" s="26">
        <f t="shared" si="5"/>
        <v>16</v>
      </c>
      <c r="L184" s="27" t="s">
        <v>143</v>
      </c>
    </row>
    <row r="185" spans="1:12" ht="17.1" customHeight="1" thickBot="1">
      <c r="A185" s="220"/>
      <c r="B185" s="225"/>
      <c r="C185" s="226"/>
      <c r="D185" s="226"/>
      <c r="E185" s="227"/>
      <c r="F185" s="233"/>
      <c r="G185" s="234"/>
      <c r="H185" s="250" t="s">
        <v>163</v>
      </c>
      <c r="I185" s="251"/>
      <c r="J185" s="252"/>
      <c r="K185" s="26">
        <f t="shared" si="5"/>
        <v>8</v>
      </c>
      <c r="L185" s="28" t="s">
        <v>164</v>
      </c>
    </row>
    <row r="186" spans="1:12" ht="17.1" customHeight="1" thickBot="1">
      <c r="A186" s="220"/>
      <c r="B186" s="228"/>
      <c r="C186" s="229"/>
      <c r="D186" s="229"/>
      <c r="E186" s="230"/>
      <c r="F186" s="233"/>
      <c r="G186" s="234"/>
      <c r="H186" s="250" t="s">
        <v>165</v>
      </c>
      <c r="I186" s="251"/>
      <c r="J186" s="252"/>
      <c r="K186" s="26">
        <f t="shared" si="5"/>
        <v>-1</v>
      </c>
      <c r="L186" s="28" t="s">
        <v>166</v>
      </c>
    </row>
    <row r="187" spans="1:12" ht="16.5" thickBot="1">
      <c r="A187" s="220"/>
      <c r="B187" s="241" t="s">
        <v>204</v>
      </c>
      <c r="C187" s="242"/>
      <c r="D187" s="242"/>
      <c r="E187" s="243"/>
      <c r="F187" s="233"/>
      <c r="G187" s="234"/>
      <c r="H187" s="250" t="s">
        <v>167</v>
      </c>
      <c r="I187" s="251"/>
      <c r="J187" s="252"/>
      <c r="K187" s="26">
        <f t="shared" si="5"/>
        <v>4</v>
      </c>
      <c r="L187" s="28" t="s">
        <v>168</v>
      </c>
    </row>
    <row r="188" spans="1:18" ht="16.5" thickBot="1">
      <c r="A188" s="221"/>
      <c r="B188" s="244"/>
      <c r="C188" s="245"/>
      <c r="D188" s="245"/>
      <c r="E188" s="246"/>
      <c r="F188" s="235"/>
      <c r="G188" s="236"/>
      <c r="H188" s="247" t="s">
        <v>185</v>
      </c>
      <c r="I188" s="248"/>
      <c r="J188" s="249"/>
      <c r="K188" s="26">
        <f t="shared" si="5"/>
        <v>19</v>
      </c>
      <c r="L188" s="29" t="s">
        <v>170</v>
      </c>
      <c r="O188" s="30"/>
      <c r="P188" s="30"/>
      <c r="Q188" s="30"/>
      <c r="R188" s="30"/>
    </row>
    <row r="189" spans="1:18" ht="17.1" customHeight="1" thickBot="1">
      <c r="A189" s="219">
        <v>37</v>
      </c>
      <c r="B189" s="222" t="s">
        <v>314</v>
      </c>
      <c r="C189" s="223"/>
      <c r="D189" s="223"/>
      <c r="E189" s="224"/>
      <c r="F189" s="231">
        <f>SUM(K189:K193)</f>
        <v>47</v>
      </c>
      <c r="G189" s="232"/>
      <c r="H189" s="237" t="s">
        <v>198</v>
      </c>
      <c r="I189" s="238"/>
      <c r="J189" s="239"/>
      <c r="K189" s="26">
        <f t="shared" si="5"/>
        <v>4</v>
      </c>
      <c r="L189" s="27" t="s">
        <v>143</v>
      </c>
      <c r="O189" s="30"/>
      <c r="P189" s="30"/>
      <c r="Q189" s="30"/>
      <c r="R189" s="30"/>
    </row>
    <row r="190" spans="1:18" ht="17.1" customHeight="1" thickBot="1">
      <c r="A190" s="220"/>
      <c r="B190" s="225"/>
      <c r="C190" s="226"/>
      <c r="D190" s="226"/>
      <c r="E190" s="227"/>
      <c r="F190" s="233"/>
      <c r="G190" s="234"/>
      <c r="H190" s="250" t="s">
        <v>196</v>
      </c>
      <c r="I190" s="251"/>
      <c r="J190" s="252"/>
      <c r="K190" s="26">
        <f t="shared" si="5"/>
        <v>1</v>
      </c>
      <c r="L190" s="28" t="s">
        <v>164</v>
      </c>
      <c r="O190" s="30"/>
      <c r="P190" s="30"/>
      <c r="Q190" s="30"/>
      <c r="R190" s="30"/>
    </row>
    <row r="191" spans="1:18" ht="17.1" customHeight="1" thickBot="1">
      <c r="A191" s="220"/>
      <c r="B191" s="228"/>
      <c r="C191" s="229"/>
      <c r="D191" s="229"/>
      <c r="E191" s="230"/>
      <c r="F191" s="233"/>
      <c r="G191" s="234"/>
      <c r="H191" s="250" t="s">
        <v>206</v>
      </c>
      <c r="I191" s="251"/>
      <c r="J191" s="252"/>
      <c r="K191" s="26">
        <f t="shared" si="5"/>
        <v>6</v>
      </c>
      <c r="L191" s="28" t="s">
        <v>166</v>
      </c>
      <c r="O191" s="30"/>
      <c r="P191" s="31"/>
      <c r="Q191" s="31"/>
      <c r="R191" s="30"/>
    </row>
    <row r="192" spans="1:18" ht="16.5" thickBot="1">
      <c r="A192" s="220"/>
      <c r="B192" s="241" t="s">
        <v>315</v>
      </c>
      <c r="C192" s="242"/>
      <c r="D192" s="242"/>
      <c r="E192" s="243"/>
      <c r="F192" s="233"/>
      <c r="G192" s="234"/>
      <c r="H192" s="250" t="s">
        <v>167</v>
      </c>
      <c r="I192" s="251"/>
      <c r="J192" s="252"/>
      <c r="K192" s="26">
        <f t="shared" si="5"/>
        <v>4</v>
      </c>
      <c r="L192" s="28" t="s">
        <v>168</v>
      </c>
      <c r="O192" s="30"/>
      <c r="P192" s="31"/>
      <c r="Q192" s="31"/>
      <c r="R192" s="30"/>
    </row>
    <row r="193" spans="1:18" ht="16.5" thickBot="1">
      <c r="A193" s="221"/>
      <c r="B193" s="244"/>
      <c r="C193" s="245"/>
      <c r="D193" s="245"/>
      <c r="E193" s="246"/>
      <c r="F193" s="235"/>
      <c r="G193" s="236"/>
      <c r="H193" s="247" t="s">
        <v>180</v>
      </c>
      <c r="I193" s="248"/>
      <c r="J193" s="249"/>
      <c r="K193" s="26">
        <f t="shared" si="5"/>
        <v>32</v>
      </c>
      <c r="L193" s="29" t="s">
        <v>170</v>
      </c>
      <c r="O193" s="30"/>
      <c r="P193" s="31"/>
      <c r="Q193" s="31"/>
      <c r="R193" s="30"/>
    </row>
    <row r="194" spans="1:18" ht="17.1" customHeight="1" thickBot="1">
      <c r="A194" s="219">
        <v>38</v>
      </c>
      <c r="B194" s="222" t="s">
        <v>316</v>
      </c>
      <c r="C194" s="223"/>
      <c r="D194" s="223"/>
      <c r="E194" s="224"/>
      <c r="F194" s="231">
        <f>SUM(K194:K198)</f>
        <v>48</v>
      </c>
      <c r="G194" s="232"/>
      <c r="H194" s="253" t="s">
        <v>162</v>
      </c>
      <c r="I194" s="254"/>
      <c r="J194" s="255"/>
      <c r="K194" s="26">
        <v>1</v>
      </c>
      <c r="L194" s="27" t="s">
        <v>143</v>
      </c>
      <c r="O194" s="30"/>
      <c r="P194" s="31"/>
      <c r="Q194" s="31"/>
      <c r="R194" s="30"/>
    </row>
    <row r="195" spans="1:18" ht="17.1" customHeight="1" thickBot="1">
      <c r="A195" s="220"/>
      <c r="B195" s="225"/>
      <c r="C195" s="226"/>
      <c r="D195" s="226"/>
      <c r="E195" s="227"/>
      <c r="F195" s="233"/>
      <c r="G195" s="234"/>
      <c r="H195" s="256" t="s">
        <v>205</v>
      </c>
      <c r="I195" s="257"/>
      <c r="J195" s="258"/>
      <c r="K195" s="26">
        <f>INDEX(P40:Q221,MATCH(H195,P40:P221,0),2)</f>
        <v>16</v>
      </c>
      <c r="L195" s="28" t="s">
        <v>164</v>
      </c>
      <c r="O195" s="30"/>
      <c r="P195" s="31"/>
      <c r="Q195" s="30"/>
      <c r="R195" s="30"/>
    </row>
    <row r="196" spans="1:18" ht="17.1" customHeight="1" thickBot="1">
      <c r="A196" s="220"/>
      <c r="B196" s="228"/>
      <c r="C196" s="229"/>
      <c r="D196" s="229"/>
      <c r="E196" s="230"/>
      <c r="F196" s="233"/>
      <c r="G196" s="234"/>
      <c r="H196" s="250" t="s">
        <v>206</v>
      </c>
      <c r="I196" s="251"/>
      <c r="J196" s="252"/>
      <c r="K196" s="26">
        <f>INDEX(P41:Q222,MATCH(H196,P41:P222,0),2)</f>
        <v>6</v>
      </c>
      <c r="L196" s="28" t="s">
        <v>166</v>
      </c>
      <c r="O196" s="30"/>
      <c r="P196" s="31"/>
      <c r="Q196" s="30"/>
      <c r="R196" s="30"/>
    </row>
    <row r="197" spans="1:18" ht="16.5" thickBot="1">
      <c r="A197" s="220"/>
      <c r="B197" s="241" t="s">
        <v>214</v>
      </c>
      <c r="C197" s="242"/>
      <c r="D197" s="242"/>
      <c r="E197" s="243"/>
      <c r="F197" s="233"/>
      <c r="G197" s="234"/>
      <c r="H197" s="250" t="s">
        <v>167</v>
      </c>
      <c r="I197" s="251"/>
      <c r="J197" s="252"/>
      <c r="K197" s="26">
        <f>INDEX(P42:Q223,MATCH(H197,P42:P223,0),2)</f>
        <v>4</v>
      </c>
      <c r="L197" s="28" t="s">
        <v>168</v>
      </c>
      <c r="O197" s="30"/>
      <c r="P197" s="31"/>
      <c r="Q197" s="30"/>
      <c r="R197" s="30"/>
    </row>
    <row r="198" spans="1:18" ht="16.5" thickBot="1">
      <c r="A198" s="221"/>
      <c r="B198" s="244"/>
      <c r="C198" s="245"/>
      <c r="D198" s="245"/>
      <c r="E198" s="246"/>
      <c r="F198" s="235"/>
      <c r="G198" s="236"/>
      <c r="H198" s="247" t="s">
        <v>181</v>
      </c>
      <c r="I198" s="248"/>
      <c r="J198" s="249"/>
      <c r="K198" s="26">
        <v>21</v>
      </c>
      <c r="L198" s="29" t="s">
        <v>170</v>
      </c>
      <c r="O198" s="30"/>
      <c r="P198" s="31"/>
      <c r="Q198" s="30"/>
      <c r="R198" s="30"/>
    </row>
    <row r="199" spans="1:18" ht="17.1" customHeight="1" thickBot="1">
      <c r="A199" s="219">
        <v>39</v>
      </c>
      <c r="B199" s="222" t="s">
        <v>317</v>
      </c>
      <c r="C199" s="223"/>
      <c r="D199" s="223"/>
      <c r="E199" s="224"/>
      <c r="F199" s="231">
        <f>SUM(K199:K203)</f>
        <v>48</v>
      </c>
      <c r="G199" s="232"/>
      <c r="H199" s="237" t="s">
        <v>188</v>
      </c>
      <c r="I199" s="238"/>
      <c r="J199" s="239"/>
      <c r="K199" s="26">
        <f aca="true" t="shared" si="6" ref="K199:K243">INDEX(P$14:Q$80,MATCH(H199,P$14:P$80,0),2)</f>
        <v>9</v>
      </c>
      <c r="L199" s="27" t="s">
        <v>143</v>
      </c>
      <c r="O199" s="30"/>
      <c r="P199" s="30"/>
      <c r="Q199" s="30"/>
      <c r="R199" s="30"/>
    </row>
    <row r="200" spans="1:18" ht="17.1" customHeight="1" thickBot="1">
      <c r="A200" s="220"/>
      <c r="B200" s="225"/>
      <c r="C200" s="226"/>
      <c r="D200" s="226"/>
      <c r="E200" s="227"/>
      <c r="F200" s="233"/>
      <c r="G200" s="234"/>
      <c r="H200" s="250" t="s">
        <v>208</v>
      </c>
      <c r="I200" s="251"/>
      <c r="J200" s="252"/>
      <c r="K200" s="26">
        <f t="shared" si="6"/>
        <v>10</v>
      </c>
      <c r="L200" s="28" t="s">
        <v>164</v>
      </c>
      <c r="O200" s="30"/>
      <c r="P200" s="30"/>
      <c r="Q200" s="30"/>
      <c r="R200" s="30"/>
    </row>
    <row r="201" spans="1:18" ht="17.1" customHeight="1" thickBot="1">
      <c r="A201" s="220"/>
      <c r="B201" s="228"/>
      <c r="C201" s="229"/>
      <c r="D201" s="229"/>
      <c r="E201" s="230"/>
      <c r="F201" s="233"/>
      <c r="G201" s="234"/>
      <c r="H201" s="250" t="s">
        <v>206</v>
      </c>
      <c r="I201" s="251"/>
      <c r="J201" s="252"/>
      <c r="K201" s="26">
        <f t="shared" si="6"/>
        <v>6</v>
      </c>
      <c r="L201" s="28" t="s">
        <v>166</v>
      </c>
      <c r="O201" s="30"/>
      <c r="P201" s="31"/>
      <c r="Q201" s="31"/>
      <c r="R201" s="30"/>
    </row>
    <row r="202" spans="1:18" ht="16.5" thickBot="1">
      <c r="A202" s="220"/>
      <c r="B202" s="241" t="s">
        <v>187</v>
      </c>
      <c r="C202" s="242"/>
      <c r="D202" s="242"/>
      <c r="E202" s="243"/>
      <c r="F202" s="233"/>
      <c r="G202" s="234"/>
      <c r="H202" s="250" t="s">
        <v>167</v>
      </c>
      <c r="I202" s="251"/>
      <c r="J202" s="252"/>
      <c r="K202" s="26">
        <f t="shared" si="6"/>
        <v>4</v>
      </c>
      <c r="L202" s="28" t="s">
        <v>168</v>
      </c>
      <c r="O202" s="30"/>
      <c r="P202" s="31"/>
      <c r="Q202" s="31"/>
      <c r="R202" s="30"/>
    </row>
    <row r="203" spans="1:18" ht="16.5" thickBot="1">
      <c r="A203" s="221"/>
      <c r="B203" s="244"/>
      <c r="C203" s="245"/>
      <c r="D203" s="245"/>
      <c r="E203" s="246"/>
      <c r="F203" s="235"/>
      <c r="G203" s="236"/>
      <c r="H203" s="247" t="s">
        <v>185</v>
      </c>
      <c r="I203" s="248"/>
      <c r="J203" s="249"/>
      <c r="K203" s="26">
        <f t="shared" si="6"/>
        <v>19</v>
      </c>
      <c r="L203" s="29" t="s">
        <v>170</v>
      </c>
      <c r="O203" s="30"/>
      <c r="P203" s="31"/>
      <c r="Q203" s="31"/>
      <c r="R203" s="30"/>
    </row>
    <row r="204" spans="1:18" ht="17.1" customHeight="1" thickBot="1">
      <c r="A204" s="219">
        <v>40</v>
      </c>
      <c r="B204" s="222" t="s">
        <v>318</v>
      </c>
      <c r="C204" s="223"/>
      <c r="D204" s="223"/>
      <c r="E204" s="224"/>
      <c r="F204" s="231">
        <f>SUM(K204:K208)</f>
        <v>48</v>
      </c>
      <c r="G204" s="232"/>
      <c r="H204" s="237" t="s">
        <v>199</v>
      </c>
      <c r="I204" s="238"/>
      <c r="J204" s="239"/>
      <c r="K204" s="26">
        <f t="shared" si="6"/>
        <v>2</v>
      </c>
      <c r="L204" s="27" t="s">
        <v>143</v>
      </c>
      <c r="O204" s="30"/>
      <c r="P204" s="31"/>
      <c r="Q204" s="31"/>
      <c r="R204" s="30"/>
    </row>
    <row r="205" spans="1:18" ht="17.1" customHeight="1" thickBot="1">
      <c r="A205" s="220"/>
      <c r="B205" s="225"/>
      <c r="C205" s="226"/>
      <c r="D205" s="226"/>
      <c r="E205" s="227"/>
      <c r="F205" s="233"/>
      <c r="G205" s="234"/>
      <c r="H205" s="250" t="s">
        <v>163</v>
      </c>
      <c r="I205" s="251"/>
      <c r="J205" s="252"/>
      <c r="K205" s="26">
        <f t="shared" si="6"/>
        <v>8</v>
      </c>
      <c r="L205" s="28" t="s">
        <v>164</v>
      </c>
      <c r="O205" s="30"/>
      <c r="P205" s="31"/>
      <c r="Q205" s="30"/>
      <c r="R205" s="30"/>
    </row>
    <row r="206" spans="1:18" ht="17.1" customHeight="1" thickBot="1">
      <c r="A206" s="220"/>
      <c r="B206" s="228"/>
      <c r="C206" s="229"/>
      <c r="D206" s="229"/>
      <c r="E206" s="230"/>
      <c r="F206" s="233"/>
      <c r="G206" s="234"/>
      <c r="H206" s="250" t="s">
        <v>203</v>
      </c>
      <c r="I206" s="251"/>
      <c r="J206" s="252"/>
      <c r="K206" s="26">
        <f t="shared" si="6"/>
        <v>5</v>
      </c>
      <c r="L206" s="28" t="s">
        <v>166</v>
      </c>
      <c r="O206" s="30"/>
      <c r="P206" s="31"/>
      <c r="Q206" s="30"/>
      <c r="R206" s="30"/>
    </row>
    <row r="207" spans="1:18" ht="16.5" thickBot="1">
      <c r="A207" s="220"/>
      <c r="B207" s="241" t="s">
        <v>184</v>
      </c>
      <c r="C207" s="242"/>
      <c r="D207" s="242"/>
      <c r="E207" s="243"/>
      <c r="F207" s="233"/>
      <c r="G207" s="234"/>
      <c r="H207" s="250" t="s">
        <v>184</v>
      </c>
      <c r="I207" s="251"/>
      <c r="J207" s="252"/>
      <c r="K207" s="26">
        <f t="shared" si="6"/>
        <v>21</v>
      </c>
      <c r="L207" s="28" t="s">
        <v>168</v>
      </c>
      <c r="O207" s="30"/>
      <c r="P207" s="31"/>
      <c r="Q207" s="30"/>
      <c r="R207" s="30"/>
    </row>
    <row r="208" spans="1:18" ht="16.5" thickBot="1">
      <c r="A208" s="221"/>
      <c r="B208" s="244"/>
      <c r="C208" s="245"/>
      <c r="D208" s="245"/>
      <c r="E208" s="246"/>
      <c r="F208" s="235"/>
      <c r="G208" s="236"/>
      <c r="H208" s="247" t="s">
        <v>187</v>
      </c>
      <c r="I208" s="248"/>
      <c r="J208" s="249"/>
      <c r="K208" s="26">
        <f t="shared" si="6"/>
        <v>12</v>
      </c>
      <c r="L208" s="29" t="s">
        <v>170</v>
      </c>
      <c r="O208" s="30"/>
      <c r="P208" s="31"/>
      <c r="Q208" s="30"/>
      <c r="R208" s="30"/>
    </row>
    <row r="209" spans="1:18" ht="17.1" customHeight="1" thickBot="1">
      <c r="A209" s="219">
        <v>41</v>
      </c>
      <c r="B209" s="222" t="s">
        <v>319</v>
      </c>
      <c r="C209" s="223"/>
      <c r="D209" s="223"/>
      <c r="E209" s="224"/>
      <c r="F209" s="231">
        <f>SUM(K209:K213)</f>
        <v>49</v>
      </c>
      <c r="G209" s="232"/>
      <c r="H209" s="237" t="s">
        <v>199</v>
      </c>
      <c r="I209" s="238"/>
      <c r="J209" s="239"/>
      <c r="K209" s="26">
        <f t="shared" si="6"/>
        <v>2</v>
      </c>
      <c r="L209" s="27" t="s">
        <v>143</v>
      </c>
      <c r="O209" s="30"/>
      <c r="P209" s="30"/>
      <c r="Q209" s="30"/>
      <c r="R209" s="30"/>
    </row>
    <row r="210" spans="1:18" ht="17.1" customHeight="1" thickBot="1">
      <c r="A210" s="220"/>
      <c r="B210" s="225"/>
      <c r="C210" s="226"/>
      <c r="D210" s="226"/>
      <c r="E210" s="227"/>
      <c r="F210" s="233"/>
      <c r="G210" s="234"/>
      <c r="H210" s="250" t="s">
        <v>205</v>
      </c>
      <c r="I210" s="251"/>
      <c r="J210" s="252"/>
      <c r="K210" s="26">
        <f t="shared" si="6"/>
        <v>16</v>
      </c>
      <c r="L210" s="28" t="s">
        <v>164</v>
      </c>
      <c r="O210" s="30"/>
      <c r="P210" s="30"/>
      <c r="Q210" s="30"/>
      <c r="R210" s="30"/>
    </row>
    <row r="211" spans="1:18" ht="17.1" customHeight="1" thickBot="1">
      <c r="A211" s="220"/>
      <c r="B211" s="228"/>
      <c r="C211" s="229"/>
      <c r="D211" s="229"/>
      <c r="E211" s="230"/>
      <c r="F211" s="233"/>
      <c r="G211" s="234"/>
      <c r="H211" s="250" t="s">
        <v>206</v>
      </c>
      <c r="I211" s="251"/>
      <c r="J211" s="252"/>
      <c r="K211" s="26">
        <f t="shared" si="6"/>
        <v>6</v>
      </c>
      <c r="L211" s="28" t="s">
        <v>166</v>
      </c>
      <c r="O211" s="30"/>
      <c r="P211" s="31"/>
      <c r="Q211" s="31"/>
      <c r="R211" s="30"/>
    </row>
    <row r="212" spans="1:18" ht="16.5" thickBot="1">
      <c r="A212" s="220"/>
      <c r="B212" s="241" t="s">
        <v>218</v>
      </c>
      <c r="C212" s="242"/>
      <c r="D212" s="242"/>
      <c r="E212" s="243"/>
      <c r="F212" s="233"/>
      <c r="G212" s="234"/>
      <c r="H212" s="250" t="s">
        <v>167</v>
      </c>
      <c r="I212" s="251"/>
      <c r="J212" s="252"/>
      <c r="K212" s="26">
        <f t="shared" si="6"/>
        <v>4</v>
      </c>
      <c r="L212" s="28" t="s">
        <v>168</v>
      </c>
      <c r="O212" s="30"/>
      <c r="P212" s="31"/>
      <c r="Q212" s="31"/>
      <c r="R212" s="30"/>
    </row>
    <row r="213" spans="1:18" ht="16.5" thickBot="1">
      <c r="A213" s="221"/>
      <c r="B213" s="244"/>
      <c r="C213" s="245"/>
      <c r="D213" s="245"/>
      <c r="E213" s="246"/>
      <c r="F213" s="235"/>
      <c r="G213" s="236"/>
      <c r="H213" s="247" t="s">
        <v>181</v>
      </c>
      <c r="I213" s="248"/>
      <c r="J213" s="249"/>
      <c r="K213" s="26">
        <f t="shared" si="6"/>
        <v>21</v>
      </c>
      <c r="L213" s="29" t="s">
        <v>170</v>
      </c>
      <c r="O213" s="30"/>
      <c r="P213" s="31"/>
      <c r="Q213" s="31"/>
      <c r="R213" s="30"/>
    </row>
    <row r="214" spans="1:18" ht="17.1" customHeight="1" thickBot="1">
      <c r="A214" s="219">
        <v>42</v>
      </c>
      <c r="B214" s="222" t="s">
        <v>271</v>
      </c>
      <c r="C214" s="223"/>
      <c r="D214" s="223"/>
      <c r="E214" s="224"/>
      <c r="F214" s="231">
        <f>SUM(K214:K218)</f>
        <v>49</v>
      </c>
      <c r="G214" s="232"/>
      <c r="H214" s="237" t="s">
        <v>198</v>
      </c>
      <c r="I214" s="238"/>
      <c r="J214" s="239"/>
      <c r="K214" s="26">
        <f t="shared" si="6"/>
        <v>4</v>
      </c>
      <c r="L214" s="27" t="s">
        <v>143</v>
      </c>
      <c r="O214" s="30"/>
      <c r="P214" s="31"/>
      <c r="Q214" s="31"/>
      <c r="R214" s="30"/>
    </row>
    <row r="215" spans="1:18" ht="17.1" customHeight="1" thickBot="1">
      <c r="A215" s="220"/>
      <c r="B215" s="225"/>
      <c r="C215" s="226"/>
      <c r="D215" s="226"/>
      <c r="E215" s="227"/>
      <c r="F215" s="233"/>
      <c r="G215" s="234"/>
      <c r="H215" s="250" t="s">
        <v>205</v>
      </c>
      <c r="I215" s="251"/>
      <c r="J215" s="252"/>
      <c r="K215" s="26">
        <f t="shared" si="6"/>
        <v>16</v>
      </c>
      <c r="L215" s="28" t="s">
        <v>164</v>
      </c>
      <c r="O215" s="30"/>
      <c r="P215" s="31"/>
      <c r="Q215" s="30"/>
      <c r="R215" s="30"/>
    </row>
    <row r="216" spans="1:18" ht="17.1" customHeight="1" thickBot="1">
      <c r="A216" s="220"/>
      <c r="B216" s="228"/>
      <c r="C216" s="229"/>
      <c r="D216" s="229"/>
      <c r="E216" s="230"/>
      <c r="F216" s="233"/>
      <c r="G216" s="234"/>
      <c r="H216" s="250" t="s">
        <v>206</v>
      </c>
      <c r="I216" s="251"/>
      <c r="J216" s="252"/>
      <c r="K216" s="26">
        <f t="shared" si="6"/>
        <v>6</v>
      </c>
      <c r="L216" s="28" t="s">
        <v>166</v>
      </c>
      <c r="O216" s="30"/>
      <c r="P216" s="31"/>
      <c r="Q216" s="30"/>
      <c r="R216" s="30"/>
    </row>
    <row r="217" spans="1:18" ht="16.5" thickBot="1">
      <c r="A217" s="220"/>
      <c r="B217" s="241" t="s">
        <v>215</v>
      </c>
      <c r="C217" s="242"/>
      <c r="D217" s="242"/>
      <c r="E217" s="243"/>
      <c r="F217" s="233"/>
      <c r="G217" s="234"/>
      <c r="H217" s="250" t="s">
        <v>190</v>
      </c>
      <c r="I217" s="251"/>
      <c r="J217" s="252"/>
      <c r="K217" s="26">
        <f t="shared" si="6"/>
        <v>9</v>
      </c>
      <c r="L217" s="28" t="s">
        <v>168</v>
      </c>
      <c r="O217" s="30"/>
      <c r="P217" s="31"/>
      <c r="Q217" s="30"/>
      <c r="R217" s="30"/>
    </row>
    <row r="218" spans="1:18" ht="16.5" thickBot="1">
      <c r="A218" s="221"/>
      <c r="B218" s="244"/>
      <c r="C218" s="245"/>
      <c r="D218" s="245"/>
      <c r="E218" s="246"/>
      <c r="F218" s="235"/>
      <c r="G218" s="236"/>
      <c r="H218" s="247" t="s">
        <v>215</v>
      </c>
      <c r="I218" s="248"/>
      <c r="J218" s="249"/>
      <c r="K218" s="26">
        <f t="shared" si="6"/>
        <v>14</v>
      </c>
      <c r="L218" s="29" t="s">
        <v>170</v>
      </c>
      <c r="O218" s="30"/>
      <c r="P218" s="31"/>
      <c r="Q218" s="30"/>
      <c r="R218" s="30"/>
    </row>
    <row r="219" spans="1:18" ht="17.1" customHeight="1" thickBot="1">
      <c r="A219" s="219">
        <v>43</v>
      </c>
      <c r="B219" s="222" t="s">
        <v>267</v>
      </c>
      <c r="C219" s="223"/>
      <c r="D219" s="223"/>
      <c r="E219" s="224"/>
      <c r="F219" s="231">
        <f>SUM(K219:K223)</f>
        <v>54</v>
      </c>
      <c r="G219" s="232"/>
      <c r="H219" s="237" t="s">
        <v>199</v>
      </c>
      <c r="I219" s="238"/>
      <c r="J219" s="239"/>
      <c r="K219" s="26">
        <f t="shared" si="6"/>
        <v>2</v>
      </c>
      <c r="L219" s="27" t="s">
        <v>143</v>
      </c>
      <c r="O219" s="30"/>
      <c r="P219" s="30"/>
      <c r="Q219" s="30"/>
      <c r="R219" s="30"/>
    </row>
    <row r="220" spans="1:18" ht="17.1" customHeight="1" thickBot="1">
      <c r="A220" s="220"/>
      <c r="B220" s="225"/>
      <c r="C220" s="226"/>
      <c r="D220" s="226"/>
      <c r="E220" s="227"/>
      <c r="F220" s="233"/>
      <c r="G220" s="234"/>
      <c r="H220" s="250" t="s">
        <v>205</v>
      </c>
      <c r="I220" s="251"/>
      <c r="J220" s="252"/>
      <c r="K220" s="26">
        <f t="shared" si="6"/>
        <v>16</v>
      </c>
      <c r="L220" s="28" t="s">
        <v>164</v>
      </c>
      <c r="O220" s="30"/>
      <c r="P220" s="30"/>
      <c r="Q220" s="30"/>
      <c r="R220" s="30"/>
    </row>
    <row r="221" spans="1:18" ht="17.1" customHeight="1" thickBot="1">
      <c r="A221" s="220"/>
      <c r="B221" s="228"/>
      <c r="C221" s="229"/>
      <c r="D221" s="229"/>
      <c r="E221" s="230"/>
      <c r="F221" s="233"/>
      <c r="G221" s="234"/>
      <c r="H221" s="250" t="s">
        <v>206</v>
      </c>
      <c r="I221" s="251"/>
      <c r="J221" s="252"/>
      <c r="K221" s="26">
        <f t="shared" si="6"/>
        <v>6</v>
      </c>
      <c r="L221" s="28" t="s">
        <v>166</v>
      </c>
      <c r="O221" s="30"/>
      <c r="P221" s="31"/>
      <c r="Q221" s="31"/>
      <c r="R221" s="30"/>
    </row>
    <row r="222" spans="1:18" ht="16.5" thickBot="1">
      <c r="A222" s="220"/>
      <c r="B222" s="241" t="s">
        <v>182</v>
      </c>
      <c r="C222" s="242"/>
      <c r="D222" s="242"/>
      <c r="E222" s="243"/>
      <c r="F222" s="233"/>
      <c r="G222" s="234"/>
      <c r="H222" s="250" t="s">
        <v>190</v>
      </c>
      <c r="I222" s="251"/>
      <c r="J222" s="252"/>
      <c r="K222" s="26">
        <f t="shared" si="6"/>
        <v>9</v>
      </c>
      <c r="L222" s="28" t="s">
        <v>168</v>
      </c>
      <c r="O222" s="30"/>
      <c r="P222" s="31"/>
      <c r="Q222" s="31"/>
      <c r="R222" s="30"/>
    </row>
    <row r="223" spans="1:18" ht="16.5" thickBot="1">
      <c r="A223" s="221"/>
      <c r="B223" s="244"/>
      <c r="C223" s="245"/>
      <c r="D223" s="245"/>
      <c r="E223" s="246"/>
      <c r="F223" s="235"/>
      <c r="G223" s="236"/>
      <c r="H223" s="247" t="s">
        <v>181</v>
      </c>
      <c r="I223" s="248"/>
      <c r="J223" s="249"/>
      <c r="K223" s="26">
        <f t="shared" si="6"/>
        <v>21</v>
      </c>
      <c r="L223" s="29" t="s">
        <v>170</v>
      </c>
      <c r="O223" s="30"/>
      <c r="P223" s="31"/>
      <c r="Q223" s="31"/>
      <c r="R223" s="30"/>
    </row>
    <row r="224" spans="1:18" ht="17.1" customHeight="1" thickBot="1">
      <c r="A224" s="219">
        <v>44</v>
      </c>
      <c r="B224" s="222" t="s">
        <v>320</v>
      </c>
      <c r="C224" s="223"/>
      <c r="D224" s="223"/>
      <c r="E224" s="224"/>
      <c r="F224" s="231">
        <f>SUM(K224:K228)</f>
        <v>57</v>
      </c>
      <c r="G224" s="232"/>
      <c r="H224" s="237" t="s">
        <v>199</v>
      </c>
      <c r="I224" s="238"/>
      <c r="J224" s="239"/>
      <c r="K224" s="26">
        <f t="shared" si="6"/>
        <v>2</v>
      </c>
      <c r="L224" s="27" t="s">
        <v>143</v>
      </c>
      <c r="O224" s="30"/>
      <c r="P224" s="31"/>
      <c r="Q224" s="31"/>
      <c r="R224" s="30"/>
    </row>
    <row r="225" spans="1:18" ht="17.1" customHeight="1" thickBot="1">
      <c r="A225" s="220"/>
      <c r="B225" s="225"/>
      <c r="C225" s="226"/>
      <c r="D225" s="226"/>
      <c r="E225" s="227"/>
      <c r="F225" s="233"/>
      <c r="G225" s="234"/>
      <c r="H225" s="250" t="s">
        <v>163</v>
      </c>
      <c r="I225" s="251"/>
      <c r="J225" s="252"/>
      <c r="K225" s="26">
        <f t="shared" si="6"/>
        <v>8</v>
      </c>
      <c r="L225" s="28" t="s">
        <v>164</v>
      </c>
      <c r="O225" s="30"/>
      <c r="P225" s="31"/>
      <c r="Q225" s="30"/>
      <c r="R225" s="30"/>
    </row>
    <row r="226" spans="1:18" ht="17.1" customHeight="1" thickBot="1">
      <c r="A226" s="220"/>
      <c r="B226" s="228"/>
      <c r="C226" s="229"/>
      <c r="D226" s="229"/>
      <c r="E226" s="230"/>
      <c r="F226" s="233"/>
      <c r="G226" s="234"/>
      <c r="H226" s="250" t="s">
        <v>203</v>
      </c>
      <c r="I226" s="251"/>
      <c r="J226" s="252"/>
      <c r="K226" s="26">
        <f t="shared" si="6"/>
        <v>5</v>
      </c>
      <c r="L226" s="28" t="s">
        <v>166</v>
      </c>
      <c r="O226" s="30"/>
      <c r="P226" s="31"/>
      <c r="Q226" s="30"/>
      <c r="R226" s="30"/>
    </row>
    <row r="227" spans="1:18" ht="16.5" thickBot="1">
      <c r="A227" s="220"/>
      <c r="B227" s="241" t="s">
        <v>321</v>
      </c>
      <c r="C227" s="242"/>
      <c r="D227" s="242"/>
      <c r="E227" s="243"/>
      <c r="F227" s="233"/>
      <c r="G227" s="234"/>
      <c r="H227" s="250" t="s">
        <v>210</v>
      </c>
      <c r="I227" s="251"/>
      <c r="J227" s="252"/>
      <c r="K227" s="26">
        <f t="shared" si="6"/>
        <v>30</v>
      </c>
      <c r="L227" s="28" t="s">
        <v>168</v>
      </c>
      <c r="O227" s="30"/>
      <c r="P227" s="31"/>
      <c r="Q227" s="30"/>
      <c r="R227" s="30"/>
    </row>
    <row r="228" spans="1:18" ht="16.5" thickBot="1">
      <c r="A228" s="221"/>
      <c r="B228" s="244"/>
      <c r="C228" s="245"/>
      <c r="D228" s="245"/>
      <c r="E228" s="246"/>
      <c r="F228" s="235"/>
      <c r="G228" s="236"/>
      <c r="H228" s="247" t="s">
        <v>187</v>
      </c>
      <c r="I228" s="248"/>
      <c r="J228" s="249"/>
      <c r="K228" s="26">
        <f t="shared" si="6"/>
        <v>12</v>
      </c>
      <c r="L228" s="29" t="s">
        <v>170</v>
      </c>
      <c r="O228" s="30"/>
      <c r="P228" s="31"/>
      <c r="Q228" s="30"/>
      <c r="R228" s="30"/>
    </row>
    <row r="229" spans="1:18" ht="17.1" customHeight="1" thickBot="1">
      <c r="A229" s="219">
        <v>45</v>
      </c>
      <c r="B229" s="222" t="s">
        <v>265</v>
      </c>
      <c r="C229" s="223"/>
      <c r="D229" s="223"/>
      <c r="E229" s="224"/>
      <c r="F229" s="231">
        <f>SUM(K229:K233)</f>
        <v>58</v>
      </c>
      <c r="G229" s="232"/>
      <c r="H229" s="237" t="s">
        <v>199</v>
      </c>
      <c r="I229" s="238"/>
      <c r="J229" s="239"/>
      <c r="K229" s="26">
        <f t="shared" si="6"/>
        <v>2</v>
      </c>
      <c r="L229" s="27" t="s">
        <v>143</v>
      </c>
      <c r="O229" s="30"/>
      <c r="P229" s="31"/>
      <c r="Q229" s="31"/>
      <c r="R229" s="30"/>
    </row>
    <row r="230" spans="1:18" ht="17.1" customHeight="1" thickBot="1">
      <c r="A230" s="220"/>
      <c r="B230" s="225"/>
      <c r="C230" s="226"/>
      <c r="D230" s="226"/>
      <c r="E230" s="227"/>
      <c r="F230" s="233"/>
      <c r="G230" s="234"/>
      <c r="H230" s="250" t="s">
        <v>163</v>
      </c>
      <c r="I230" s="251"/>
      <c r="J230" s="252"/>
      <c r="K230" s="26">
        <f t="shared" si="6"/>
        <v>8</v>
      </c>
      <c r="L230" s="28" t="s">
        <v>164</v>
      </c>
      <c r="O230" s="30"/>
      <c r="P230" s="31"/>
      <c r="Q230" s="30"/>
      <c r="R230" s="30"/>
    </row>
    <row r="231" spans="1:18" ht="17.1" customHeight="1" thickBot="1">
      <c r="A231" s="220"/>
      <c r="B231" s="228"/>
      <c r="C231" s="229"/>
      <c r="D231" s="229"/>
      <c r="E231" s="230"/>
      <c r="F231" s="233"/>
      <c r="G231" s="234"/>
      <c r="H231" s="250" t="s">
        <v>207</v>
      </c>
      <c r="I231" s="251"/>
      <c r="J231" s="252"/>
      <c r="K231" s="26">
        <f t="shared" si="6"/>
        <v>12</v>
      </c>
      <c r="L231" s="28" t="s">
        <v>166</v>
      </c>
      <c r="O231" s="30"/>
      <c r="P231" s="31"/>
      <c r="Q231" s="30"/>
      <c r="R231" s="30"/>
    </row>
    <row r="232" spans="1:18" ht="16.5" thickBot="1">
      <c r="A232" s="220"/>
      <c r="B232" s="241" t="s">
        <v>207</v>
      </c>
      <c r="C232" s="242"/>
      <c r="D232" s="242"/>
      <c r="E232" s="243"/>
      <c r="F232" s="233"/>
      <c r="G232" s="234"/>
      <c r="H232" s="250" t="s">
        <v>167</v>
      </c>
      <c r="I232" s="251"/>
      <c r="J232" s="252"/>
      <c r="K232" s="26">
        <f t="shared" si="6"/>
        <v>4</v>
      </c>
      <c r="L232" s="28" t="s">
        <v>168</v>
      </c>
      <c r="O232" s="30"/>
      <c r="P232" s="31"/>
      <c r="Q232" s="30"/>
      <c r="R232" s="30"/>
    </row>
    <row r="233" spans="1:18" ht="16.5" thickBot="1">
      <c r="A233" s="221"/>
      <c r="B233" s="244"/>
      <c r="C233" s="245"/>
      <c r="D233" s="245"/>
      <c r="E233" s="246"/>
      <c r="F233" s="235"/>
      <c r="G233" s="236"/>
      <c r="H233" s="247" t="s">
        <v>180</v>
      </c>
      <c r="I233" s="248"/>
      <c r="J233" s="249"/>
      <c r="K233" s="26">
        <f t="shared" si="6"/>
        <v>32</v>
      </c>
      <c r="L233" s="29" t="s">
        <v>170</v>
      </c>
      <c r="O233" s="30"/>
      <c r="P233" s="31"/>
      <c r="Q233" s="30"/>
      <c r="R233" s="30"/>
    </row>
    <row r="234" spans="1:18" ht="17.1" customHeight="1" thickBot="1">
      <c r="A234" s="219">
        <v>46</v>
      </c>
      <c r="B234" s="222" t="s">
        <v>322</v>
      </c>
      <c r="C234" s="223"/>
      <c r="D234" s="223"/>
      <c r="E234" s="224"/>
      <c r="F234" s="231">
        <f>SUM(K234:K238)</f>
        <v>60</v>
      </c>
      <c r="G234" s="232"/>
      <c r="H234" s="237" t="s">
        <v>188</v>
      </c>
      <c r="I234" s="238"/>
      <c r="J234" s="239"/>
      <c r="K234" s="26">
        <f t="shared" si="6"/>
        <v>9</v>
      </c>
      <c r="L234" s="27" t="s">
        <v>143</v>
      </c>
      <c r="O234" s="30"/>
      <c r="P234" s="31"/>
      <c r="Q234" s="31"/>
      <c r="R234" s="30"/>
    </row>
    <row r="235" spans="1:18" ht="17.1" customHeight="1" thickBot="1">
      <c r="A235" s="220"/>
      <c r="B235" s="225"/>
      <c r="C235" s="226"/>
      <c r="D235" s="226"/>
      <c r="E235" s="227"/>
      <c r="F235" s="233"/>
      <c r="G235" s="234"/>
      <c r="H235" s="250" t="s">
        <v>205</v>
      </c>
      <c r="I235" s="251"/>
      <c r="J235" s="252"/>
      <c r="K235" s="26">
        <f t="shared" si="6"/>
        <v>16</v>
      </c>
      <c r="L235" s="28" t="s">
        <v>164</v>
      </c>
      <c r="O235" s="30"/>
      <c r="P235" s="31"/>
      <c r="Q235" s="30"/>
      <c r="R235" s="30"/>
    </row>
    <row r="236" spans="1:18" ht="17.1" customHeight="1" thickBot="1">
      <c r="A236" s="220"/>
      <c r="B236" s="228"/>
      <c r="C236" s="229"/>
      <c r="D236" s="229"/>
      <c r="E236" s="230"/>
      <c r="F236" s="233"/>
      <c r="G236" s="234"/>
      <c r="H236" s="250" t="s">
        <v>213</v>
      </c>
      <c r="I236" s="251"/>
      <c r="J236" s="252"/>
      <c r="K236" s="26">
        <f t="shared" si="6"/>
        <v>12</v>
      </c>
      <c r="L236" s="28" t="s">
        <v>166</v>
      </c>
      <c r="O236" s="30"/>
      <c r="P236" s="31"/>
      <c r="Q236" s="30"/>
      <c r="R236" s="30"/>
    </row>
    <row r="237" spans="1:18" ht="16.5" thickBot="1">
      <c r="A237" s="220"/>
      <c r="B237" s="241" t="s">
        <v>323</v>
      </c>
      <c r="C237" s="242"/>
      <c r="D237" s="242"/>
      <c r="E237" s="243"/>
      <c r="F237" s="233"/>
      <c r="G237" s="234"/>
      <c r="H237" s="250" t="s">
        <v>167</v>
      </c>
      <c r="I237" s="251"/>
      <c r="J237" s="252"/>
      <c r="K237" s="26">
        <f t="shared" si="6"/>
        <v>4</v>
      </c>
      <c r="L237" s="28" t="s">
        <v>168</v>
      </c>
      <c r="O237" s="30"/>
      <c r="P237" s="31"/>
      <c r="Q237" s="30"/>
      <c r="R237" s="30"/>
    </row>
    <row r="238" spans="1:18" ht="16.5" thickBot="1">
      <c r="A238" s="221"/>
      <c r="B238" s="244"/>
      <c r="C238" s="245"/>
      <c r="D238" s="245"/>
      <c r="E238" s="246"/>
      <c r="F238" s="235"/>
      <c r="G238" s="236"/>
      <c r="H238" s="247" t="s">
        <v>185</v>
      </c>
      <c r="I238" s="248"/>
      <c r="J238" s="249"/>
      <c r="K238" s="26">
        <f t="shared" si="6"/>
        <v>19</v>
      </c>
      <c r="L238" s="29" t="s">
        <v>170</v>
      </c>
      <c r="O238" s="30"/>
      <c r="P238" s="31"/>
      <c r="Q238" s="30"/>
      <c r="R238" s="30"/>
    </row>
    <row r="239" spans="1:12" ht="17.1" customHeight="1" thickBot="1">
      <c r="A239" s="219">
        <v>47</v>
      </c>
      <c r="B239" s="222" t="s">
        <v>324</v>
      </c>
      <c r="C239" s="223"/>
      <c r="D239" s="223"/>
      <c r="E239" s="224"/>
      <c r="F239" s="231">
        <f>SUM(K239:K243)</f>
        <v>65</v>
      </c>
      <c r="G239" s="232"/>
      <c r="H239" s="237" t="s">
        <v>186</v>
      </c>
      <c r="I239" s="238"/>
      <c r="J239" s="239"/>
      <c r="K239" s="26">
        <f t="shared" si="6"/>
        <v>12</v>
      </c>
      <c r="L239" s="27" t="s">
        <v>143</v>
      </c>
    </row>
    <row r="240" spans="1:12" ht="17.1" customHeight="1" thickBot="1">
      <c r="A240" s="220"/>
      <c r="B240" s="225"/>
      <c r="C240" s="226"/>
      <c r="D240" s="226"/>
      <c r="E240" s="227"/>
      <c r="F240" s="233"/>
      <c r="G240" s="234"/>
      <c r="H240" s="250" t="s">
        <v>212</v>
      </c>
      <c r="I240" s="251"/>
      <c r="J240" s="252"/>
      <c r="K240" s="26">
        <f t="shared" si="6"/>
        <v>7</v>
      </c>
      <c r="L240" s="28" t="s">
        <v>164</v>
      </c>
    </row>
    <row r="241" spans="1:12" ht="17.1" customHeight="1" thickBot="1">
      <c r="A241" s="220"/>
      <c r="B241" s="228"/>
      <c r="C241" s="229"/>
      <c r="D241" s="229"/>
      <c r="E241" s="230"/>
      <c r="F241" s="233"/>
      <c r="G241" s="234"/>
      <c r="H241" s="250" t="s">
        <v>178</v>
      </c>
      <c r="I241" s="251"/>
      <c r="J241" s="252"/>
      <c r="K241" s="26">
        <f t="shared" si="6"/>
        <v>10</v>
      </c>
      <c r="L241" s="28" t="s">
        <v>166</v>
      </c>
    </row>
    <row r="242" spans="1:12" ht="16.5" thickBot="1">
      <c r="A242" s="220"/>
      <c r="B242" s="241" t="s">
        <v>325</v>
      </c>
      <c r="C242" s="242"/>
      <c r="D242" s="242"/>
      <c r="E242" s="243"/>
      <c r="F242" s="233"/>
      <c r="G242" s="234"/>
      <c r="H242" s="250" t="s">
        <v>167</v>
      </c>
      <c r="I242" s="251"/>
      <c r="J242" s="252"/>
      <c r="K242" s="26">
        <f t="shared" si="6"/>
        <v>4</v>
      </c>
      <c r="L242" s="28" t="s">
        <v>168</v>
      </c>
    </row>
    <row r="243" spans="1:18" ht="16.5" thickBot="1">
      <c r="A243" s="221"/>
      <c r="B243" s="244"/>
      <c r="C243" s="245"/>
      <c r="D243" s="245"/>
      <c r="E243" s="246"/>
      <c r="F243" s="235"/>
      <c r="G243" s="236"/>
      <c r="H243" s="247" t="s">
        <v>180</v>
      </c>
      <c r="I243" s="248"/>
      <c r="J243" s="249"/>
      <c r="K243" s="26">
        <f t="shared" si="6"/>
        <v>32</v>
      </c>
      <c r="L243" s="29" t="s">
        <v>170</v>
      </c>
      <c r="O243" s="30"/>
      <c r="P243" s="30"/>
      <c r="Q243" s="30"/>
      <c r="R243" s="30"/>
    </row>
    <row r="244" spans="1:18" ht="17.1" customHeight="1" thickBot="1">
      <c r="A244" s="219">
        <v>48</v>
      </c>
      <c r="B244" s="222" t="s">
        <v>326</v>
      </c>
      <c r="C244" s="223"/>
      <c r="D244" s="223"/>
      <c r="E244" s="224"/>
      <c r="F244" s="231">
        <f>SUM(K244:K248)</f>
        <v>79</v>
      </c>
      <c r="G244" s="232"/>
      <c r="H244" s="237" t="s">
        <v>218</v>
      </c>
      <c r="I244" s="238"/>
      <c r="J244" s="239"/>
      <c r="K244" s="42">
        <v>31</v>
      </c>
      <c r="L244" s="27" t="s">
        <v>143</v>
      </c>
      <c r="O244" s="30"/>
      <c r="P244" s="31"/>
      <c r="Q244" s="31"/>
      <c r="R244" s="30"/>
    </row>
    <row r="245" spans="1:18" ht="17.1" customHeight="1" thickBot="1">
      <c r="A245" s="220"/>
      <c r="B245" s="225"/>
      <c r="C245" s="226"/>
      <c r="D245" s="226"/>
      <c r="E245" s="227"/>
      <c r="F245" s="233"/>
      <c r="G245" s="234"/>
      <c r="H245" s="250" t="s">
        <v>205</v>
      </c>
      <c r="I245" s="251"/>
      <c r="J245" s="252"/>
      <c r="K245" s="26">
        <f aca="true" t="shared" si="7" ref="K245:K253">INDEX(P$14:Q$80,MATCH(H245,P$14:P$80,0),2)</f>
        <v>16</v>
      </c>
      <c r="L245" s="28" t="s">
        <v>164</v>
      </c>
      <c r="O245" s="30"/>
      <c r="P245" s="31"/>
      <c r="Q245" s="30"/>
      <c r="R245" s="30"/>
    </row>
    <row r="246" spans="1:18" ht="17.1" customHeight="1" thickBot="1">
      <c r="A246" s="220"/>
      <c r="B246" s="228"/>
      <c r="C246" s="229"/>
      <c r="D246" s="229"/>
      <c r="E246" s="230"/>
      <c r="F246" s="233"/>
      <c r="G246" s="234"/>
      <c r="H246" s="250" t="s">
        <v>206</v>
      </c>
      <c r="I246" s="251"/>
      <c r="J246" s="252"/>
      <c r="K246" s="26">
        <f t="shared" si="7"/>
        <v>6</v>
      </c>
      <c r="L246" s="28" t="s">
        <v>166</v>
      </c>
      <c r="O246" s="30"/>
      <c r="P246" s="31"/>
      <c r="Q246" s="30"/>
      <c r="R246" s="30"/>
    </row>
    <row r="247" spans="1:18" ht="16.5" thickBot="1">
      <c r="A247" s="220"/>
      <c r="B247" s="241" t="s">
        <v>209</v>
      </c>
      <c r="C247" s="242"/>
      <c r="D247" s="242"/>
      <c r="E247" s="243"/>
      <c r="F247" s="233"/>
      <c r="G247" s="234"/>
      <c r="H247" s="250" t="s">
        <v>209</v>
      </c>
      <c r="I247" s="251"/>
      <c r="J247" s="252"/>
      <c r="K247" s="26">
        <f t="shared" si="7"/>
        <v>14</v>
      </c>
      <c r="L247" s="28" t="s">
        <v>168</v>
      </c>
      <c r="O247" s="30"/>
      <c r="P247" s="31"/>
      <c r="Q247" s="30"/>
      <c r="R247" s="30"/>
    </row>
    <row r="248" spans="1:18" ht="16.5" thickBot="1">
      <c r="A248" s="221"/>
      <c r="B248" s="244"/>
      <c r="C248" s="245"/>
      <c r="D248" s="245"/>
      <c r="E248" s="246"/>
      <c r="F248" s="235"/>
      <c r="G248" s="236"/>
      <c r="H248" s="247" t="s">
        <v>187</v>
      </c>
      <c r="I248" s="248"/>
      <c r="J248" s="249"/>
      <c r="K248" s="26">
        <f t="shared" si="7"/>
        <v>12</v>
      </c>
      <c r="L248" s="29" t="s">
        <v>170</v>
      </c>
      <c r="O248" s="30"/>
      <c r="P248" s="31"/>
      <c r="Q248" s="30"/>
      <c r="R248" s="30"/>
    </row>
    <row r="249" spans="1:18" ht="16.5" thickBot="1">
      <c r="A249" s="219">
        <v>49</v>
      </c>
      <c r="B249" s="222" t="s">
        <v>327</v>
      </c>
      <c r="C249" s="223"/>
      <c r="D249" s="223"/>
      <c r="E249" s="224"/>
      <c r="F249" s="231">
        <f>SUM(K249:K253)</f>
        <v>79</v>
      </c>
      <c r="G249" s="232"/>
      <c r="H249" s="237" t="s">
        <v>176</v>
      </c>
      <c r="I249" s="238"/>
      <c r="J249" s="239"/>
      <c r="K249" s="26">
        <f t="shared" si="7"/>
        <v>15</v>
      </c>
      <c r="L249" s="27" t="s">
        <v>143</v>
      </c>
      <c r="O249" s="30"/>
      <c r="P249" s="31"/>
      <c r="Q249" s="31"/>
      <c r="R249" s="30"/>
    </row>
    <row r="250" spans="1:18" ht="16.5" thickBot="1">
      <c r="A250" s="220"/>
      <c r="B250" s="225"/>
      <c r="C250" s="226"/>
      <c r="D250" s="226"/>
      <c r="E250" s="227"/>
      <c r="F250" s="233"/>
      <c r="G250" s="234"/>
      <c r="H250" s="250" t="s">
        <v>177</v>
      </c>
      <c r="I250" s="251"/>
      <c r="J250" s="252"/>
      <c r="K250" s="26">
        <f t="shared" si="7"/>
        <v>52</v>
      </c>
      <c r="L250" s="28" t="s">
        <v>164</v>
      </c>
      <c r="O250" s="30"/>
      <c r="P250" s="31"/>
      <c r="Q250" s="30"/>
      <c r="R250" s="30"/>
    </row>
    <row r="251" spans="1:18" ht="16.5" thickBot="1">
      <c r="A251" s="220"/>
      <c r="B251" s="228"/>
      <c r="C251" s="229"/>
      <c r="D251" s="229"/>
      <c r="E251" s="230"/>
      <c r="F251" s="233"/>
      <c r="G251" s="234"/>
      <c r="H251" s="250" t="s">
        <v>206</v>
      </c>
      <c r="I251" s="251"/>
      <c r="J251" s="252"/>
      <c r="K251" s="26">
        <f t="shared" si="7"/>
        <v>6</v>
      </c>
      <c r="L251" s="28" t="s">
        <v>166</v>
      </c>
      <c r="O251" s="30"/>
      <c r="P251" s="31"/>
      <c r="Q251" s="30"/>
      <c r="R251" s="30"/>
    </row>
    <row r="252" spans="1:18" ht="16.5" thickBot="1">
      <c r="A252" s="220"/>
      <c r="B252" s="241" t="s">
        <v>176</v>
      </c>
      <c r="C252" s="242"/>
      <c r="D252" s="242"/>
      <c r="E252" s="243"/>
      <c r="F252" s="233"/>
      <c r="G252" s="234"/>
      <c r="H252" s="250" t="s">
        <v>167</v>
      </c>
      <c r="I252" s="251"/>
      <c r="J252" s="252"/>
      <c r="K252" s="26">
        <f t="shared" si="7"/>
        <v>4</v>
      </c>
      <c r="L252" s="28" t="s">
        <v>168</v>
      </c>
      <c r="O252" s="30"/>
      <c r="P252" s="31"/>
      <c r="Q252" s="30"/>
      <c r="R252" s="30"/>
    </row>
    <row r="253" spans="1:18" ht="16.5" thickBot="1">
      <c r="A253" s="221"/>
      <c r="B253" s="244"/>
      <c r="C253" s="245"/>
      <c r="D253" s="245"/>
      <c r="E253" s="246"/>
      <c r="F253" s="235"/>
      <c r="G253" s="236"/>
      <c r="H253" s="247" t="s">
        <v>169</v>
      </c>
      <c r="I253" s="248"/>
      <c r="J253" s="249"/>
      <c r="K253" s="26">
        <f t="shared" si="7"/>
        <v>2</v>
      </c>
      <c r="L253" s="29" t="s">
        <v>170</v>
      </c>
      <c r="O253" s="30"/>
      <c r="P253" s="31"/>
      <c r="Q253" s="30"/>
      <c r="R253" s="30"/>
    </row>
    <row r="254" spans="1:12" ht="16.5" thickBot="1">
      <c r="A254" s="219">
        <v>50</v>
      </c>
      <c r="B254" s="222" t="s">
        <v>328</v>
      </c>
      <c r="C254" s="223"/>
      <c r="D254" s="223"/>
      <c r="E254" s="224"/>
      <c r="F254" s="231">
        <f>SUM(K254:K258)</f>
        <v>84</v>
      </c>
      <c r="G254" s="232"/>
      <c r="H254" s="237" t="s">
        <v>162</v>
      </c>
      <c r="I254" s="238"/>
      <c r="J254" s="239"/>
      <c r="K254" s="26">
        <f>INDEX(P14:Q80,MATCH(H254,P14:P80,0),2)</f>
        <v>1</v>
      </c>
      <c r="L254" s="27" t="s">
        <v>143</v>
      </c>
    </row>
    <row r="255" spans="1:12" ht="16.5" thickBot="1">
      <c r="A255" s="220"/>
      <c r="B255" s="225"/>
      <c r="C255" s="226"/>
      <c r="D255" s="226"/>
      <c r="E255" s="227"/>
      <c r="F255" s="233"/>
      <c r="G255" s="234"/>
      <c r="H255" s="240" t="s">
        <v>177</v>
      </c>
      <c r="I255" s="240"/>
      <c r="J255" s="240"/>
      <c r="K255" s="26">
        <f>INDEX(P15:Q81,MATCH(H255,P15:P81,0),2)</f>
        <v>52</v>
      </c>
      <c r="L255" s="28" t="s">
        <v>164</v>
      </c>
    </row>
    <row r="256" spans="1:12" ht="16.5" thickBot="1">
      <c r="A256" s="220"/>
      <c r="B256" s="228"/>
      <c r="C256" s="229"/>
      <c r="D256" s="229"/>
      <c r="E256" s="230"/>
      <c r="F256" s="233"/>
      <c r="G256" s="234"/>
      <c r="H256" s="240" t="s">
        <v>179</v>
      </c>
      <c r="I256" s="240"/>
      <c r="J256" s="240"/>
      <c r="K256" s="26">
        <f>INDEX(P16:Q82,MATCH(H256,P16:P82,0),2)</f>
        <v>6</v>
      </c>
      <c r="L256" s="28" t="s">
        <v>166</v>
      </c>
    </row>
    <row r="257" spans="1:12" ht="16.5" thickBot="1">
      <c r="A257" s="220"/>
      <c r="B257" s="241" t="s">
        <v>179</v>
      </c>
      <c r="C257" s="242"/>
      <c r="D257" s="242"/>
      <c r="E257" s="243"/>
      <c r="F257" s="233"/>
      <c r="G257" s="234"/>
      <c r="H257" s="240" t="s">
        <v>167</v>
      </c>
      <c r="I257" s="240"/>
      <c r="J257" s="240"/>
      <c r="K257" s="26">
        <f>INDEX(P17:Q83,MATCH(H257,P17:P83,0),2)</f>
        <v>4</v>
      </c>
      <c r="L257" s="28" t="s">
        <v>168</v>
      </c>
    </row>
    <row r="258" spans="1:12" ht="16.5" thickBot="1">
      <c r="A258" s="221"/>
      <c r="B258" s="244"/>
      <c r="C258" s="245"/>
      <c r="D258" s="245"/>
      <c r="E258" s="246"/>
      <c r="F258" s="235"/>
      <c r="G258" s="236"/>
      <c r="H258" s="218" t="s">
        <v>181</v>
      </c>
      <c r="I258" s="218"/>
      <c r="J258" s="218"/>
      <c r="K258" s="41">
        <f>INDEX(P18:Q109,MATCH(H258,P18:P109,0),2)</f>
        <v>21</v>
      </c>
      <c r="L258" s="29" t="s">
        <v>170</v>
      </c>
    </row>
  </sheetData>
  <mergeCells count="452">
    <mergeCell ref="A7:A8"/>
    <mergeCell ref="B7:E8"/>
    <mergeCell ref="F7:G8"/>
    <mergeCell ref="H7:J8"/>
    <mergeCell ref="K7:K8"/>
    <mergeCell ref="L7:L8"/>
    <mergeCell ref="H42:J42"/>
    <mergeCell ref="B42:E43"/>
    <mergeCell ref="H41:J41"/>
    <mergeCell ref="F39:G43"/>
    <mergeCell ref="B39:E41"/>
    <mergeCell ref="A39:A43"/>
    <mergeCell ref="A9:A13"/>
    <mergeCell ref="B9:E11"/>
    <mergeCell ref="F9:G13"/>
    <mergeCell ref="H9:J9"/>
    <mergeCell ref="H10:J10"/>
    <mergeCell ref="H11:J11"/>
    <mergeCell ref="B12:E13"/>
    <mergeCell ref="H12:J12"/>
    <mergeCell ref="H13:J13"/>
    <mergeCell ref="A24:A28"/>
    <mergeCell ref="B24:E26"/>
    <mergeCell ref="F24:G28"/>
    <mergeCell ref="A204:A208"/>
    <mergeCell ref="B204:E206"/>
    <mergeCell ref="F204:G208"/>
    <mergeCell ref="H204:J204"/>
    <mergeCell ref="H205:J205"/>
    <mergeCell ref="H206:J206"/>
    <mergeCell ref="B207:E208"/>
    <mergeCell ref="H207:J207"/>
    <mergeCell ref="H208:J208"/>
    <mergeCell ref="A154:A158"/>
    <mergeCell ref="B154:E156"/>
    <mergeCell ref="F154:G158"/>
    <mergeCell ref="H154:J154"/>
    <mergeCell ref="H155:J155"/>
    <mergeCell ref="H156:J156"/>
    <mergeCell ref="B157:E158"/>
    <mergeCell ref="H157:J157"/>
    <mergeCell ref="H158:J158"/>
    <mergeCell ref="A244:A248"/>
    <mergeCell ref="B244:E246"/>
    <mergeCell ref="F244:G248"/>
    <mergeCell ref="H244:J244"/>
    <mergeCell ref="H245:J245"/>
    <mergeCell ref="H246:J246"/>
    <mergeCell ref="B247:E248"/>
    <mergeCell ref="H247:J247"/>
    <mergeCell ref="H248:J248"/>
    <mergeCell ref="A209:A213"/>
    <mergeCell ref="B209:E211"/>
    <mergeCell ref="F209:G213"/>
    <mergeCell ref="H209:J209"/>
    <mergeCell ref="H210:J210"/>
    <mergeCell ref="H211:J211"/>
    <mergeCell ref="B212:E213"/>
    <mergeCell ref="H212:J212"/>
    <mergeCell ref="H213:J213"/>
    <mergeCell ref="A169:A173"/>
    <mergeCell ref="B169:E171"/>
    <mergeCell ref="F169:G173"/>
    <mergeCell ref="H169:J169"/>
    <mergeCell ref="H170:J170"/>
    <mergeCell ref="H171:J171"/>
    <mergeCell ref="B172:E173"/>
    <mergeCell ref="H172:J172"/>
    <mergeCell ref="H173:J173"/>
    <mergeCell ref="A189:A193"/>
    <mergeCell ref="B189:E191"/>
    <mergeCell ref="F189:G193"/>
    <mergeCell ref="H189:J189"/>
    <mergeCell ref="H190:J190"/>
    <mergeCell ref="H191:J191"/>
    <mergeCell ref="B192:E193"/>
    <mergeCell ref="H192:J192"/>
    <mergeCell ref="H193:J193"/>
    <mergeCell ref="A94:A98"/>
    <mergeCell ref="B94:E96"/>
    <mergeCell ref="F94:G98"/>
    <mergeCell ref="H94:J94"/>
    <mergeCell ref="H95:J95"/>
    <mergeCell ref="H96:J96"/>
    <mergeCell ref="B97:E98"/>
    <mergeCell ref="H97:J97"/>
    <mergeCell ref="H98:J98"/>
    <mergeCell ref="A214:A218"/>
    <mergeCell ref="B214:E216"/>
    <mergeCell ref="F214:G218"/>
    <mergeCell ref="H214:J214"/>
    <mergeCell ref="H215:J215"/>
    <mergeCell ref="H216:J216"/>
    <mergeCell ref="B217:E218"/>
    <mergeCell ref="H217:J217"/>
    <mergeCell ref="H218:J218"/>
    <mergeCell ref="A89:A93"/>
    <mergeCell ref="B89:E91"/>
    <mergeCell ref="F89:G93"/>
    <mergeCell ref="H89:J89"/>
    <mergeCell ref="H90:J90"/>
    <mergeCell ref="H91:J91"/>
    <mergeCell ref="B92:E93"/>
    <mergeCell ref="H92:J92"/>
    <mergeCell ref="H93:J93"/>
    <mergeCell ref="A114:A118"/>
    <mergeCell ref="B114:E116"/>
    <mergeCell ref="F114:G118"/>
    <mergeCell ref="H114:J114"/>
    <mergeCell ref="H115:J115"/>
    <mergeCell ref="H116:J116"/>
    <mergeCell ref="B117:E118"/>
    <mergeCell ref="H117:J117"/>
    <mergeCell ref="H118:J118"/>
    <mergeCell ref="A234:A238"/>
    <mergeCell ref="B234:E236"/>
    <mergeCell ref="F234:G238"/>
    <mergeCell ref="H234:J234"/>
    <mergeCell ref="H235:J235"/>
    <mergeCell ref="H236:J236"/>
    <mergeCell ref="B237:E238"/>
    <mergeCell ref="H237:J237"/>
    <mergeCell ref="H238:J238"/>
    <mergeCell ref="A184:A188"/>
    <mergeCell ref="B184:E186"/>
    <mergeCell ref="F184:G188"/>
    <mergeCell ref="H184:J184"/>
    <mergeCell ref="H185:J185"/>
    <mergeCell ref="H186:J186"/>
    <mergeCell ref="B187:E188"/>
    <mergeCell ref="H187:J187"/>
    <mergeCell ref="H188:J188"/>
    <mergeCell ref="A139:A143"/>
    <mergeCell ref="B139:E141"/>
    <mergeCell ref="F139:G143"/>
    <mergeCell ref="H139:J139"/>
    <mergeCell ref="H140:J140"/>
    <mergeCell ref="H141:J141"/>
    <mergeCell ref="B142:E143"/>
    <mergeCell ref="H142:J142"/>
    <mergeCell ref="H143:J143"/>
    <mergeCell ref="A59:A63"/>
    <mergeCell ref="B59:E61"/>
    <mergeCell ref="F59:G63"/>
    <mergeCell ref="H59:J59"/>
    <mergeCell ref="H60:J60"/>
    <mergeCell ref="H61:J61"/>
    <mergeCell ref="B62:E63"/>
    <mergeCell ref="H62:J62"/>
    <mergeCell ref="H63:J63"/>
    <mergeCell ref="A199:A203"/>
    <mergeCell ref="B199:E201"/>
    <mergeCell ref="F199:G203"/>
    <mergeCell ref="H199:J199"/>
    <mergeCell ref="H200:J200"/>
    <mergeCell ref="H201:J201"/>
    <mergeCell ref="B202:E203"/>
    <mergeCell ref="H202:J202"/>
    <mergeCell ref="H203:J203"/>
    <mergeCell ref="A179:A183"/>
    <mergeCell ref="B179:E181"/>
    <mergeCell ref="F179:G183"/>
    <mergeCell ref="H179:J179"/>
    <mergeCell ref="H180:J180"/>
    <mergeCell ref="H181:J181"/>
    <mergeCell ref="B182:E183"/>
    <mergeCell ref="H182:J182"/>
    <mergeCell ref="H183:J183"/>
    <mergeCell ref="A224:A228"/>
    <mergeCell ref="B224:E226"/>
    <mergeCell ref="F224:G228"/>
    <mergeCell ref="H224:J224"/>
    <mergeCell ref="H225:J225"/>
    <mergeCell ref="H226:J226"/>
    <mergeCell ref="B227:E228"/>
    <mergeCell ref="H227:J227"/>
    <mergeCell ref="H228:J228"/>
    <mergeCell ref="A159:A163"/>
    <mergeCell ref="B159:E161"/>
    <mergeCell ref="F159:G163"/>
    <mergeCell ref="H159:J159"/>
    <mergeCell ref="H160:J160"/>
    <mergeCell ref="H161:J161"/>
    <mergeCell ref="B162:E163"/>
    <mergeCell ref="H162:J162"/>
    <mergeCell ref="H163:J163"/>
    <mergeCell ref="A109:A113"/>
    <mergeCell ref="B109:E111"/>
    <mergeCell ref="F109:G113"/>
    <mergeCell ref="H109:J109"/>
    <mergeCell ref="H110:J110"/>
    <mergeCell ref="H111:J111"/>
    <mergeCell ref="B112:E113"/>
    <mergeCell ref="H112:J112"/>
    <mergeCell ref="H113:J113"/>
    <mergeCell ref="A144:A148"/>
    <mergeCell ref="B144:E146"/>
    <mergeCell ref="F144:G148"/>
    <mergeCell ref="H144:J144"/>
    <mergeCell ref="H145:J145"/>
    <mergeCell ref="H146:J146"/>
    <mergeCell ref="B147:E148"/>
    <mergeCell ref="H147:J147"/>
    <mergeCell ref="H148:J148"/>
    <mergeCell ref="H24:J24"/>
    <mergeCell ref="H25:J25"/>
    <mergeCell ref="H26:J26"/>
    <mergeCell ref="B27:E28"/>
    <mergeCell ref="H27:J27"/>
    <mergeCell ref="H28:J28"/>
    <mergeCell ref="A84:A88"/>
    <mergeCell ref="B84:E86"/>
    <mergeCell ref="F84:G88"/>
    <mergeCell ref="H84:J84"/>
    <mergeCell ref="H85:J85"/>
    <mergeCell ref="H86:J86"/>
    <mergeCell ref="B87:E88"/>
    <mergeCell ref="H87:J87"/>
    <mergeCell ref="H88:J88"/>
    <mergeCell ref="A49:A53"/>
    <mergeCell ref="B49:E51"/>
    <mergeCell ref="F49:G53"/>
    <mergeCell ref="H49:J49"/>
    <mergeCell ref="H50:J50"/>
    <mergeCell ref="H51:J51"/>
    <mergeCell ref="B52:E53"/>
    <mergeCell ref="H52:J52"/>
    <mergeCell ref="H53:J53"/>
    <mergeCell ref="A19:A23"/>
    <mergeCell ref="B19:E21"/>
    <mergeCell ref="F19:G23"/>
    <mergeCell ref="H19:J19"/>
    <mergeCell ref="H20:J20"/>
    <mergeCell ref="H21:J21"/>
    <mergeCell ref="B22:E23"/>
    <mergeCell ref="H22:J22"/>
    <mergeCell ref="H23:J23"/>
    <mergeCell ref="A134:A138"/>
    <mergeCell ref="B134:E136"/>
    <mergeCell ref="F134:G138"/>
    <mergeCell ref="H134:J134"/>
    <mergeCell ref="H135:J135"/>
    <mergeCell ref="H136:J136"/>
    <mergeCell ref="B137:E138"/>
    <mergeCell ref="H137:J137"/>
    <mergeCell ref="H138:J138"/>
    <mergeCell ref="A239:A243"/>
    <mergeCell ref="B239:E241"/>
    <mergeCell ref="F239:G243"/>
    <mergeCell ref="H239:J239"/>
    <mergeCell ref="H240:J240"/>
    <mergeCell ref="H241:J241"/>
    <mergeCell ref="B242:E243"/>
    <mergeCell ref="H242:J242"/>
    <mergeCell ref="H243:J243"/>
    <mergeCell ref="A249:A253"/>
    <mergeCell ref="B249:E251"/>
    <mergeCell ref="F249:G253"/>
    <mergeCell ref="H249:J249"/>
    <mergeCell ref="H250:J250"/>
    <mergeCell ref="H251:J251"/>
    <mergeCell ref="B252:E253"/>
    <mergeCell ref="H252:J252"/>
    <mergeCell ref="H253:J253"/>
    <mergeCell ref="A14:A18"/>
    <mergeCell ref="B14:E16"/>
    <mergeCell ref="F14:G18"/>
    <mergeCell ref="H14:J14"/>
    <mergeCell ref="H15:J15"/>
    <mergeCell ref="H16:J16"/>
    <mergeCell ref="B17:E18"/>
    <mergeCell ref="H17:J17"/>
    <mergeCell ref="H18:J18"/>
    <mergeCell ref="A229:A233"/>
    <mergeCell ref="B229:E231"/>
    <mergeCell ref="F229:G233"/>
    <mergeCell ref="H229:J229"/>
    <mergeCell ref="H230:J230"/>
    <mergeCell ref="H231:J231"/>
    <mergeCell ref="B232:E233"/>
    <mergeCell ref="H232:J232"/>
    <mergeCell ref="H233:J233"/>
    <mergeCell ref="A164:A168"/>
    <mergeCell ref="B164:E166"/>
    <mergeCell ref="F164:G168"/>
    <mergeCell ref="H164:J164"/>
    <mergeCell ref="H165:J165"/>
    <mergeCell ref="H166:J166"/>
    <mergeCell ref="B167:E168"/>
    <mergeCell ref="H167:J167"/>
    <mergeCell ref="H168:J168"/>
    <mergeCell ref="A149:A153"/>
    <mergeCell ref="B149:E151"/>
    <mergeCell ref="F149:G153"/>
    <mergeCell ref="H149:J149"/>
    <mergeCell ref="H150:J150"/>
    <mergeCell ref="H151:J151"/>
    <mergeCell ref="B152:E153"/>
    <mergeCell ref="H152:J152"/>
    <mergeCell ref="H153:J153"/>
    <mergeCell ref="A124:A128"/>
    <mergeCell ref="B124:E126"/>
    <mergeCell ref="F124:G128"/>
    <mergeCell ref="H124:J124"/>
    <mergeCell ref="H125:J125"/>
    <mergeCell ref="H126:J126"/>
    <mergeCell ref="B127:E128"/>
    <mergeCell ref="H127:J127"/>
    <mergeCell ref="H128:J128"/>
    <mergeCell ref="A64:A68"/>
    <mergeCell ref="B64:E66"/>
    <mergeCell ref="F64:G68"/>
    <mergeCell ref="H64:J64"/>
    <mergeCell ref="H65:J65"/>
    <mergeCell ref="H66:J66"/>
    <mergeCell ref="B67:E68"/>
    <mergeCell ref="H67:J67"/>
    <mergeCell ref="H68:J68"/>
    <mergeCell ref="A34:A38"/>
    <mergeCell ref="B34:E36"/>
    <mergeCell ref="F34:G38"/>
    <mergeCell ref="H34:J34"/>
    <mergeCell ref="H35:J35"/>
    <mergeCell ref="H36:J36"/>
    <mergeCell ref="B37:E38"/>
    <mergeCell ref="H37:J37"/>
    <mergeCell ref="H38:J38"/>
    <mergeCell ref="A104:A108"/>
    <mergeCell ref="B104:E106"/>
    <mergeCell ref="F104:G108"/>
    <mergeCell ref="H104:J104"/>
    <mergeCell ref="H105:J105"/>
    <mergeCell ref="H106:J106"/>
    <mergeCell ref="B107:E108"/>
    <mergeCell ref="H107:J107"/>
    <mergeCell ref="H108:J108"/>
    <mergeCell ref="A219:A223"/>
    <mergeCell ref="B219:E221"/>
    <mergeCell ref="F219:G223"/>
    <mergeCell ref="H219:J219"/>
    <mergeCell ref="H220:J220"/>
    <mergeCell ref="H221:J221"/>
    <mergeCell ref="B222:E223"/>
    <mergeCell ref="H222:J222"/>
    <mergeCell ref="H223:J223"/>
    <mergeCell ref="A119:A123"/>
    <mergeCell ref="B119:E121"/>
    <mergeCell ref="F119:G123"/>
    <mergeCell ref="H119:J119"/>
    <mergeCell ref="H120:J120"/>
    <mergeCell ref="H121:J121"/>
    <mergeCell ref="B122:E123"/>
    <mergeCell ref="H122:J122"/>
    <mergeCell ref="H123:J123"/>
    <mergeCell ref="A44:A48"/>
    <mergeCell ref="B44:E46"/>
    <mergeCell ref="F44:G48"/>
    <mergeCell ref="H44:J44"/>
    <mergeCell ref="H45:J45"/>
    <mergeCell ref="H46:J46"/>
    <mergeCell ref="B47:E48"/>
    <mergeCell ref="H47:J47"/>
    <mergeCell ref="H48:J48"/>
    <mergeCell ref="A174:A178"/>
    <mergeCell ref="B174:E176"/>
    <mergeCell ref="F174:G178"/>
    <mergeCell ref="H174:J174"/>
    <mergeCell ref="H175:J175"/>
    <mergeCell ref="H176:J176"/>
    <mergeCell ref="B177:E178"/>
    <mergeCell ref="H177:J177"/>
    <mergeCell ref="H178:J178"/>
    <mergeCell ref="A99:A103"/>
    <mergeCell ref="B99:E101"/>
    <mergeCell ref="F99:G103"/>
    <mergeCell ref="H99:J99"/>
    <mergeCell ref="H100:J100"/>
    <mergeCell ref="H101:J101"/>
    <mergeCell ref="B102:E103"/>
    <mergeCell ref="H102:J102"/>
    <mergeCell ref="H103:J103"/>
    <mergeCell ref="A54:A58"/>
    <mergeCell ref="B54:E56"/>
    <mergeCell ref="F54:G58"/>
    <mergeCell ref="H54:J54"/>
    <mergeCell ref="H55:J55"/>
    <mergeCell ref="H56:J56"/>
    <mergeCell ref="B57:E58"/>
    <mergeCell ref="H57:J57"/>
    <mergeCell ref="H58:J58"/>
    <mergeCell ref="A129:A133"/>
    <mergeCell ref="B129:E131"/>
    <mergeCell ref="F129:G133"/>
    <mergeCell ref="H129:J129"/>
    <mergeCell ref="H130:J130"/>
    <mergeCell ref="H131:J131"/>
    <mergeCell ref="B132:E133"/>
    <mergeCell ref="H132:J132"/>
    <mergeCell ref="H133:J133"/>
    <mergeCell ref="A29:A33"/>
    <mergeCell ref="B29:E31"/>
    <mergeCell ref="F29:G33"/>
    <mergeCell ref="H29:J29"/>
    <mergeCell ref="H30:J30"/>
    <mergeCell ref="H31:J31"/>
    <mergeCell ref="B32:E33"/>
    <mergeCell ref="H32:J32"/>
    <mergeCell ref="H33:J33"/>
    <mergeCell ref="A194:A198"/>
    <mergeCell ref="B194:E196"/>
    <mergeCell ref="F194:G198"/>
    <mergeCell ref="H194:J194"/>
    <mergeCell ref="H195:J195"/>
    <mergeCell ref="H196:J196"/>
    <mergeCell ref="B197:E198"/>
    <mergeCell ref="H197:J197"/>
    <mergeCell ref="H198:J198"/>
    <mergeCell ref="H82:J82"/>
    <mergeCell ref="H83:J83"/>
    <mergeCell ref="A74:A78"/>
    <mergeCell ref="B74:E76"/>
    <mergeCell ref="F74:G78"/>
    <mergeCell ref="H74:J74"/>
    <mergeCell ref="H75:J75"/>
    <mergeCell ref="H76:J76"/>
    <mergeCell ref="B77:E78"/>
    <mergeCell ref="H77:J77"/>
    <mergeCell ref="H78:J78"/>
    <mergeCell ref="H258:J258"/>
    <mergeCell ref="A254:A258"/>
    <mergeCell ref="B254:E256"/>
    <mergeCell ref="F254:G258"/>
    <mergeCell ref="H254:J254"/>
    <mergeCell ref="H255:J255"/>
    <mergeCell ref="H256:J256"/>
    <mergeCell ref="B257:E258"/>
    <mergeCell ref="H43:J43"/>
    <mergeCell ref="A69:A73"/>
    <mergeCell ref="B69:E71"/>
    <mergeCell ref="F69:G73"/>
    <mergeCell ref="H69:J69"/>
    <mergeCell ref="H70:J70"/>
    <mergeCell ref="H71:J71"/>
    <mergeCell ref="B72:E73"/>
    <mergeCell ref="H257:J257"/>
    <mergeCell ref="A79:A83"/>
    <mergeCell ref="B79:E81"/>
    <mergeCell ref="F79:G83"/>
    <mergeCell ref="H79:J79"/>
    <mergeCell ref="H80:J80"/>
    <mergeCell ref="H81:J81"/>
    <mergeCell ref="B82:E83"/>
  </mergeCells>
  <printOptions/>
  <pageMargins left="0.7" right="0.7" top="0.75" bottom="0.75" header="0.3" footer="0.3"/>
  <pageSetup horizontalDpi="600" verticalDpi="600" orientation="portrait" paperSize="9" scale="60"/>
  <colBreaks count="1" manualBreakCount="1">
    <brk id="12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63"/>
  <sheetViews>
    <sheetView zoomScale="80" zoomScaleNormal="80" zoomScalePageLayoutView="80" workbookViewId="0" topLeftCell="A3">
      <selection activeCell="T1" sqref="T1"/>
    </sheetView>
  </sheetViews>
  <sheetFormatPr defaultColWidth="10.875" defaultRowHeight="15.75"/>
  <cols>
    <col min="1" max="1" width="16.50390625" style="25" bestFit="1" customWidth="1"/>
    <col min="2" max="2" width="5.625" style="25" bestFit="1" customWidth="1"/>
    <col min="3" max="3" width="29.125" style="25" bestFit="1" customWidth="1"/>
    <col min="4" max="4" width="34.00390625" style="25" customWidth="1"/>
    <col min="5" max="5" width="8.50390625" style="25" customWidth="1"/>
    <col min="6" max="6" width="9.625" style="25" bestFit="1" customWidth="1"/>
    <col min="7" max="17" width="15.125" style="25" customWidth="1"/>
    <col min="18" max="18" width="18.375" style="25" customWidth="1"/>
    <col min="19" max="16384" width="10.875" style="25" customWidth="1"/>
  </cols>
  <sheetData>
    <row r="1" spans="1:39" s="2" customFormat="1" ht="15.75" customHeight="1">
      <c r="A1" s="2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57"/>
      <c r="U1" s="57"/>
      <c r="V1" s="57"/>
      <c r="W1" s="57"/>
      <c r="X1" s="57"/>
      <c r="Y1" s="57"/>
      <c r="Z1" s="10"/>
      <c r="AA1" s="10"/>
      <c r="AB1" s="10"/>
      <c r="AC1" s="10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15.75" customHeight="1">
      <c r="A2" s="2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57"/>
      <c r="U2" s="57"/>
      <c r="V2" s="57"/>
      <c r="W2" s="57"/>
      <c r="X2" s="57"/>
      <c r="Y2" s="57"/>
      <c r="Z2" s="10"/>
      <c r="AA2" s="10"/>
      <c r="AB2" s="10"/>
      <c r="AC2" s="10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45" customHeight="1">
      <c r="A3" s="24"/>
      <c r="B3" s="11"/>
      <c r="C3" s="9"/>
      <c r="D3" s="59" t="s">
        <v>146</v>
      </c>
      <c r="E3" s="59"/>
      <c r="F3" s="5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9"/>
      <c r="T3" s="58"/>
      <c r="U3" s="57"/>
      <c r="V3" s="57"/>
      <c r="W3" s="57"/>
      <c r="X3" s="57"/>
      <c r="Y3" s="57"/>
      <c r="Z3" s="10"/>
      <c r="AA3" s="10"/>
      <c r="AB3" s="10"/>
      <c r="AC3" s="10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39" customHeight="1">
      <c r="A4" s="24"/>
      <c r="B4" s="8"/>
      <c r="C4" s="9"/>
      <c r="D4" s="14" t="s">
        <v>147</v>
      </c>
      <c r="E4" s="14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9"/>
      <c r="T4" s="58"/>
      <c r="U4" s="57"/>
      <c r="V4" s="57"/>
      <c r="W4" s="57"/>
      <c r="X4" s="57"/>
      <c r="Y4" s="57"/>
      <c r="Z4" s="10"/>
      <c r="AA4" s="10"/>
      <c r="AB4" s="10"/>
      <c r="AC4" s="10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" customFormat="1" ht="27.75" customHeight="1">
      <c r="A5" s="24"/>
      <c r="B5" s="8"/>
      <c r="C5" s="8"/>
      <c r="D5" s="44" t="s">
        <v>221</v>
      </c>
      <c r="E5" s="44"/>
      <c r="F5" s="4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8"/>
      <c r="T5" s="57"/>
      <c r="U5" s="57"/>
      <c r="V5" s="57"/>
      <c r="W5" s="57"/>
      <c r="X5" s="57"/>
      <c r="Y5" s="57"/>
      <c r="Z5" s="10"/>
      <c r="AA5" s="10"/>
      <c r="AB5" s="10"/>
      <c r="AC5" s="10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ht="16.5" thickBot="1"/>
    <row r="7" spans="1:17" ht="18.95" customHeight="1">
      <c r="A7" s="259" t="s">
        <v>225</v>
      </c>
      <c r="B7" s="259" t="s">
        <v>226</v>
      </c>
      <c r="C7" s="259" t="s">
        <v>157</v>
      </c>
      <c r="D7" s="259" t="s">
        <v>219</v>
      </c>
      <c r="E7" s="259" t="s">
        <v>227</v>
      </c>
      <c r="F7" s="71" t="s">
        <v>349</v>
      </c>
      <c r="G7" s="259" t="s">
        <v>37</v>
      </c>
      <c r="H7" s="259" t="s">
        <v>39</v>
      </c>
      <c r="I7" s="259" t="s">
        <v>40</v>
      </c>
      <c r="J7" s="259" t="s">
        <v>42</v>
      </c>
      <c r="K7" s="259" t="s">
        <v>44</v>
      </c>
      <c r="L7" s="259" t="s">
        <v>45</v>
      </c>
      <c r="M7" s="259" t="s">
        <v>46</v>
      </c>
      <c r="N7" s="259" t="s">
        <v>47</v>
      </c>
      <c r="O7" s="259" t="s">
        <v>48</v>
      </c>
      <c r="P7" s="259" t="s">
        <v>49</v>
      </c>
      <c r="Q7" s="259" t="s">
        <v>50</v>
      </c>
    </row>
    <row r="8" spans="1:17" ht="21.95" customHeight="1" thickBot="1">
      <c r="A8" s="260"/>
      <c r="B8" s="260"/>
      <c r="C8" s="260"/>
      <c r="D8" s="260"/>
      <c r="E8" s="260"/>
      <c r="F8" s="72" t="s">
        <v>350</v>
      </c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</row>
    <row r="9" spans="1:17" ht="21.95" customHeight="1">
      <c r="A9" s="55" t="s">
        <v>222</v>
      </c>
      <c r="B9" s="56">
        <v>1</v>
      </c>
      <c r="C9" s="66" t="s">
        <v>273</v>
      </c>
      <c r="D9" s="67" t="s">
        <v>196</v>
      </c>
      <c r="E9" s="70">
        <f aca="true" t="shared" si="0" ref="E9:E40">SUM(G9:Q9)-F9</f>
        <v>-145</v>
      </c>
      <c r="F9" s="73">
        <f aca="true" t="shared" si="1" ref="F9:F40">IF(G9="-",0,1)+IF(H9="-",0,1)+IF(I9="-",0,1)+IF(J9="-",0,1)+IF(K9="-",0,1)+IF(L9="-",0,1)+IF(M9="-",0,1)+IF(N9="-",0,1)+IF(O9="-",0,1)+IF(P9="-",0,1)+IF(Q9="-",0,1)</f>
        <v>10</v>
      </c>
      <c r="G9" s="68">
        <v>14</v>
      </c>
      <c r="H9" s="68">
        <v>-18</v>
      </c>
      <c r="I9" s="68">
        <v>-10</v>
      </c>
      <c r="J9" s="68">
        <v>-39</v>
      </c>
      <c r="K9" s="68">
        <v>-17</v>
      </c>
      <c r="L9" s="68">
        <v>-20</v>
      </c>
      <c r="M9" s="68">
        <v>-17</v>
      </c>
      <c r="N9" s="68">
        <v>-9</v>
      </c>
      <c r="O9" s="68">
        <v>1</v>
      </c>
      <c r="P9" s="68">
        <v>-20</v>
      </c>
      <c r="Q9" s="68" t="s">
        <v>231</v>
      </c>
    </row>
    <row r="10" spans="1:17" ht="21.95" customHeight="1">
      <c r="A10" s="48" t="s">
        <v>223</v>
      </c>
      <c r="B10" s="49">
        <v>2</v>
      </c>
      <c r="C10" s="50" t="s">
        <v>298</v>
      </c>
      <c r="D10" s="51" t="s">
        <v>201</v>
      </c>
      <c r="E10" s="70">
        <f t="shared" si="0"/>
        <v>-130</v>
      </c>
      <c r="F10" s="73">
        <f t="shared" si="1"/>
        <v>10</v>
      </c>
      <c r="G10" s="49">
        <v>36</v>
      </c>
      <c r="H10" s="49">
        <v>-18</v>
      </c>
      <c r="I10" s="49">
        <v>-17</v>
      </c>
      <c r="J10" s="49">
        <v>-39</v>
      </c>
      <c r="K10" s="49">
        <v>-29</v>
      </c>
      <c r="L10" s="49">
        <v>-15</v>
      </c>
      <c r="M10" s="49">
        <v>-17</v>
      </c>
      <c r="N10" s="49">
        <v>10</v>
      </c>
      <c r="O10" s="49">
        <v>-10</v>
      </c>
      <c r="P10" s="49">
        <v>-21</v>
      </c>
      <c r="Q10" s="49" t="s">
        <v>231</v>
      </c>
    </row>
    <row r="11" spans="1:17" ht="21.95" customHeight="1">
      <c r="A11" s="43" t="s">
        <v>224</v>
      </c>
      <c r="B11" s="47">
        <v>3</v>
      </c>
      <c r="C11" s="46" t="s">
        <v>217</v>
      </c>
      <c r="D11" s="45" t="s">
        <v>274</v>
      </c>
      <c r="E11" s="70">
        <f t="shared" si="0"/>
        <v>-117</v>
      </c>
      <c r="F11" s="73">
        <f t="shared" si="1"/>
        <v>10</v>
      </c>
      <c r="G11" s="47">
        <v>15</v>
      </c>
      <c r="H11" s="47">
        <v>-14</v>
      </c>
      <c r="I11" s="47">
        <v>-5</v>
      </c>
      <c r="J11" s="47">
        <v>-36</v>
      </c>
      <c r="K11" s="47">
        <v>-36</v>
      </c>
      <c r="L11" s="47">
        <v>-20</v>
      </c>
      <c r="M11" s="47">
        <v>-17</v>
      </c>
      <c r="N11" s="47">
        <v>3</v>
      </c>
      <c r="O11" s="47">
        <v>4</v>
      </c>
      <c r="P11" s="47">
        <v>-1</v>
      </c>
      <c r="Q11" s="47" t="s">
        <v>231</v>
      </c>
    </row>
    <row r="12" spans="1:17" ht="21.95" customHeight="1">
      <c r="A12" s="43" t="s">
        <v>224</v>
      </c>
      <c r="B12" s="47">
        <v>4</v>
      </c>
      <c r="C12" s="46" t="s">
        <v>276</v>
      </c>
      <c r="D12" s="45" t="s">
        <v>263</v>
      </c>
      <c r="E12" s="70">
        <f t="shared" si="0"/>
        <v>-114</v>
      </c>
      <c r="F12" s="73">
        <f t="shared" si="1"/>
        <v>10</v>
      </c>
      <c r="G12" s="47">
        <v>22</v>
      </c>
      <c r="H12" s="47">
        <v>-27</v>
      </c>
      <c r="I12" s="47">
        <v>-12</v>
      </c>
      <c r="J12" s="47">
        <v>-34</v>
      </c>
      <c r="K12" s="47">
        <v>-22</v>
      </c>
      <c r="L12" s="47">
        <v>-16</v>
      </c>
      <c r="M12" s="47">
        <v>-19</v>
      </c>
      <c r="N12" s="47">
        <v>10</v>
      </c>
      <c r="O12" s="47">
        <v>5</v>
      </c>
      <c r="P12" s="47">
        <v>-11</v>
      </c>
      <c r="Q12" s="47" t="s">
        <v>231</v>
      </c>
    </row>
    <row r="13" spans="1:17" ht="21.95" customHeight="1">
      <c r="A13" s="43" t="s">
        <v>224</v>
      </c>
      <c r="B13" s="47">
        <v>5</v>
      </c>
      <c r="C13" s="46" t="s">
        <v>277</v>
      </c>
      <c r="D13" s="45" t="s">
        <v>278</v>
      </c>
      <c r="E13" s="70">
        <f t="shared" si="0"/>
        <v>-112</v>
      </c>
      <c r="F13" s="73">
        <f t="shared" si="1"/>
        <v>10</v>
      </c>
      <c r="G13" s="47">
        <v>24</v>
      </c>
      <c r="H13" s="47">
        <v>-15</v>
      </c>
      <c r="I13" s="47">
        <v>-14</v>
      </c>
      <c r="J13" s="47">
        <v>-34</v>
      </c>
      <c r="K13" s="47">
        <v>-28</v>
      </c>
      <c r="L13" s="47">
        <v>-23</v>
      </c>
      <c r="M13" s="47">
        <v>-17</v>
      </c>
      <c r="N13" s="47">
        <v>12</v>
      </c>
      <c r="O13" s="47">
        <v>3</v>
      </c>
      <c r="P13" s="47">
        <v>-10</v>
      </c>
      <c r="Q13" s="47" t="s">
        <v>231</v>
      </c>
    </row>
    <row r="14" spans="1:17" ht="21.95" customHeight="1">
      <c r="A14" s="43" t="s">
        <v>224</v>
      </c>
      <c r="B14" s="47">
        <v>6</v>
      </c>
      <c r="C14" s="46" t="s">
        <v>269</v>
      </c>
      <c r="D14" s="45" t="s">
        <v>190</v>
      </c>
      <c r="E14" s="70">
        <f t="shared" si="0"/>
        <v>-100</v>
      </c>
      <c r="F14" s="73">
        <f t="shared" si="1"/>
        <v>10</v>
      </c>
      <c r="G14" s="47">
        <v>36</v>
      </c>
      <c r="H14" s="47">
        <v>-26</v>
      </c>
      <c r="I14" s="47">
        <v>-9</v>
      </c>
      <c r="J14" s="47">
        <v>-34</v>
      </c>
      <c r="K14" s="47">
        <v>-19</v>
      </c>
      <c r="L14" s="47">
        <v>-23</v>
      </c>
      <c r="M14" s="47">
        <v>-17</v>
      </c>
      <c r="N14" s="47">
        <v>10</v>
      </c>
      <c r="O14" s="47">
        <v>-17</v>
      </c>
      <c r="P14" s="47">
        <v>9</v>
      </c>
      <c r="Q14" s="47" t="s">
        <v>231</v>
      </c>
    </row>
    <row r="15" spans="1:17" ht="21.95" customHeight="1">
      <c r="A15" s="43" t="s">
        <v>224</v>
      </c>
      <c r="B15" s="47">
        <v>7</v>
      </c>
      <c r="C15" s="46" t="s">
        <v>372</v>
      </c>
      <c r="D15" s="45" t="s">
        <v>200</v>
      </c>
      <c r="E15" s="70">
        <f t="shared" si="0"/>
        <v>-84</v>
      </c>
      <c r="F15" s="73">
        <f t="shared" si="1"/>
        <v>7</v>
      </c>
      <c r="G15" s="47">
        <v>25</v>
      </c>
      <c r="H15" s="47">
        <v>-7</v>
      </c>
      <c r="I15" s="47">
        <v>-7</v>
      </c>
      <c r="J15" s="47">
        <v>-26</v>
      </c>
      <c r="K15" s="47">
        <v>-39</v>
      </c>
      <c r="L15" s="47">
        <v>-18</v>
      </c>
      <c r="M15" s="47">
        <v>-5</v>
      </c>
      <c r="N15" s="47" t="s">
        <v>231</v>
      </c>
      <c r="O15" s="47" t="s">
        <v>231</v>
      </c>
      <c r="P15" s="47" t="s">
        <v>231</v>
      </c>
      <c r="Q15" s="47" t="s">
        <v>231</v>
      </c>
    </row>
    <row r="16" spans="1:17" ht="21.95" customHeight="1">
      <c r="A16" s="43" t="s">
        <v>224</v>
      </c>
      <c r="B16" s="47">
        <v>8</v>
      </c>
      <c r="C16" s="46" t="s">
        <v>275</v>
      </c>
      <c r="D16" s="45" t="s">
        <v>169</v>
      </c>
      <c r="E16" s="70">
        <f t="shared" si="0"/>
        <v>-82</v>
      </c>
      <c r="F16" s="73">
        <f t="shared" si="1"/>
        <v>10</v>
      </c>
      <c r="G16" s="47">
        <v>21</v>
      </c>
      <c r="H16" s="47">
        <v>-28</v>
      </c>
      <c r="I16" s="47">
        <v>-2</v>
      </c>
      <c r="J16" s="47">
        <v>-34</v>
      </c>
      <c r="K16" s="47">
        <v>-29</v>
      </c>
      <c r="L16" s="47">
        <v>-17</v>
      </c>
      <c r="M16" s="47">
        <v>-17</v>
      </c>
      <c r="N16" s="47">
        <v>9</v>
      </c>
      <c r="O16" s="47">
        <v>14</v>
      </c>
      <c r="P16" s="47">
        <v>11</v>
      </c>
      <c r="Q16" s="47" t="s">
        <v>231</v>
      </c>
    </row>
    <row r="17" spans="1:17" ht="21.95" customHeight="1">
      <c r="A17" s="43" t="s">
        <v>224</v>
      </c>
      <c r="B17" s="47">
        <v>9</v>
      </c>
      <c r="C17" s="46" t="s">
        <v>297</v>
      </c>
      <c r="D17" s="45" t="s">
        <v>197</v>
      </c>
      <c r="E17" s="70">
        <f t="shared" si="0"/>
        <v>-81</v>
      </c>
      <c r="F17" s="73">
        <f t="shared" si="1"/>
        <v>10</v>
      </c>
      <c r="G17" s="47">
        <v>34</v>
      </c>
      <c r="H17" s="47">
        <v>-24</v>
      </c>
      <c r="I17" s="47">
        <v>-6</v>
      </c>
      <c r="J17" s="47">
        <v>-31</v>
      </c>
      <c r="K17" s="47">
        <v>-37</v>
      </c>
      <c r="L17" s="47">
        <v>-24</v>
      </c>
      <c r="M17" s="47">
        <v>-16</v>
      </c>
      <c r="N17" s="47">
        <v>9</v>
      </c>
      <c r="O17" s="47">
        <v>27</v>
      </c>
      <c r="P17" s="47">
        <v>-3</v>
      </c>
      <c r="Q17" s="47" t="s">
        <v>231</v>
      </c>
    </row>
    <row r="18" spans="1:17" ht="21.95" customHeight="1">
      <c r="A18" s="43" t="s">
        <v>224</v>
      </c>
      <c r="B18" s="47">
        <v>10</v>
      </c>
      <c r="C18" s="46" t="s">
        <v>310</v>
      </c>
      <c r="D18" s="45" t="s">
        <v>167</v>
      </c>
      <c r="E18" s="70">
        <f t="shared" si="0"/>
        <v>-79</v>
      </c>
      <c r="F18" s="73">
        <f t="shared" si="1"/>
        <v>8</v>
      </c>
      <c r="G18" s="47">
        <v>46</v>
      </c>
      <c r="H18" s="47" t="s">
        <v>231</v>
      </c>
      <c r="I18" s="47">
        <v>-8</v>
      </c>
      <c r="J18" s="47">
        <v>-26</v>
      </c>
      <c r="K18" s="47">
        <v>-20</v>
      </c>
      <c r="L18" s="47">
        <v>-22</v>
      </c>
      <c r="M18" s="47">
        <v>-23</v>
      </c>
      <c r="N18" s="47">
        <v>4</v>
      </c>
      <c r="O18" s="47" t="s">
        <v>231</v>
      </c>
      <c r="P18" s="47">
        <v>-22</v>
      </c>
      <c r="Q18" s="47" t="s">
        <v>231</v>
      </c>
    </row>
    <row r="19" spans="1:17" ht="21.95" customHeight="1">
      <c r="A19" s="43" t="s">
        <v>224</v>
      </c>
      <c r="B19" s="47">
        <v>11</v>
      </c>
      <c r="C19" s="46" t="s">
        <v>295</v>
      </c>
      <c r="D19" s="45" t="s">
        <v>296</v>
      </c>
      <c r="E19" s="70">
        <f t="shared" si="0"/>
        <v>-78</v>
      </c>
      <c r="F19" s="73">
        <f t="shared" si="1"/>
        <v>10</v>
      </c>
      <c r="G19" s="47">
        <v>32</v>
      </c>
      <c r="H19" s="47">
        <v>-7</v>
      </c>
      <c r="I19" s="47">
        <v>-14</v>
      </c>
      <c r="J19" s="47">
        <v>-26</v>
      </c>
      <c r="K19" s="47">
        <v>-22</v>
      </c>
      <c r="L19" s="47">
        <v>-18</v>
      </c>
      <c r="M19" s="47">
        <v>-19</v>
      </c>
      <c r="N19" s="47">
        <v>11</v>
      </c>
      <c r="O19" s="47">
        <v>5</v>
      </c>
      <c r="P19" s="47">
        <v>-10</v>
      </c>
      <c r="Q19" s="47" t="s">
        <v>231</v>
      </c>
    </row>
    <row r="20" spans="1:17" ht="21.95" customHeight="1">
      <c r="A20" s="43" t="s">
        <v>224</v>
      </c>
      <c r="B20" s="47">
        <v>12</v>
      </c>
      <c r="C20" s="46" t="s">
        <v>287</v>
      </c>
      <c r="D20" s="45" t="s">
        <v>212</v>
      </c>
      <c r="E20" s="70">
        <f t="shared" si="0"/>
        <v>-77</v>
      </c>
      <c r="F20" s="73">
        <f t="shared" si="1"/>
        <v>10</v>
      </c>
      <c r="G20" s="47">
        <v>31</v>
      </c>
      <c r="H20" s="47">
        <v>-8</v>
      </c>
      <c r="I20" s="47">
        <v>-7</v>
      </c>
      <c r="J20" s="47">
        <v>-24</v>
      </c>
      <c r="K20" s="47">
        <v>-31</v>
      </c>
      <c r="L20" s="47">
        <v>-17</v>
      </c>
      <c r="M20" s="47">
        <v>-12</v>
      </c>
      <c r="N20" s="47">
        <v>20</v>
      </c>
      <c r="O20" s="47">
        <v>-7</v>
      </c>
      <c r="P20" s="47">
        <v>-12</v>
      </c>
      <c r="Q20" s="47" t="s">
        <v>231</v>
      </c>
    </row>
    <row r="21" spans="1:17" ht="21.95" customHeight="1">
      <c r="A21" s="43" t="s">
        <v>224</v>
      </c>
      <c r="B21" s="47">
        <v>13</v>
      </c>
      <c r="C21" s="46" t="s">
        <v>266</v>
      </c>
      <c r="D21" s="45" t="s">
        <v>195</v>
      </c>
      <c r="E21" s="70">
        <f t="shared" si="0"/>
        <v>-73</v>
      </c>
      <c r="F21" s="73">
        <f t="shared" si="1"/>
        <v>8</v>
      </c>
      <c r="G21" s="47">
        <v>20</v>
      </c>
      <c r="H21" s="47">
        <v>-20</v>
      </c>
      <c r="I21" s="47">
        <v>-6</v>
      </c>
      <c r="J21" s="47">
        <v>-23</v>
      </c>
      <c r="K21" s="47">
        <v>-7</v>
      </c>
      <c r="L21" s="47">
        <v>-8</v>
      </c>
      <c r="M21" s="47">
        <v>-5</v>
      </c>
      <c r="N21" s="47" t="s">
        <v>231</v>
      </c>
      <c r="O21" s="47" t="s">
        <v>231</v>
      </c>
      <c r="P21" s="47">
        <v>-16</v>
      </c>
      <c r="Q21" s="47" t="s">
        <v>231</v>
      </c>
    </row>
    <row r="22" spans="1:17" ht="21.95" customHeight="1">
      <c r="A22" s="43" t="s">
        <v>224</v>
      </c>
      <c r="B22" s="47">
        <v>14</v>
      </c>
      <c r="C22" s="46" t="s">
        <v>329</v>
      </c>
      <c r="D22" s="45" t="s">
        <v>162</v>
      </c>
      <c r="E22" s="70">
        <f t="shared" si="0"/>
        <v>-72</v>
      </c>
      <c r="F22" s="73">
        <f t="shared" si="1"/>
        <v>10</v>
      </c>
      <c r="G22" s="47">
        <v>39</v>
      </c>
      <c r="H22" s="47">
        <v>-29</v>
      </c>
      <c r="I22" s="47">
        <v>-9</v>
      </c>
      <c r="J22" s="47">
        <v>-23</v>
      </c>
      <c r="K22" s="47">
        <v>-30</v>
      </c>
      <c r="L22" s="47">
        <v>-23</v>
      </c>
      <c r="M22" s="47">
        <v>-17</v>
      </c>
      <c r="N22" s="47">
        <v>10</v>
      </c>
      <c r="O22" s="47">
        <v>13</v>
      </c>
      <c r="P22" s="47">
        <v>7</v>
      </c>
      <c r="Q22" s="47" t="s">
        <v>231</v>
      </c>
    </row>
    <row r="23" spans="1:17" ht="21.95" customHeight="1">
      <c r="A23" s="43" t="s">
        <v>224</v>
      </c>
      <c r="B23" s="47">
        <v>15</v>
      </c>
      <c r="C23" s="46" t="s">
        <v>302</v>
      </c>
      <c r="D23" s="45" t="s">
        <v>205</v>
      </c>
      <c r="E23" s="70">
        <f t="shared" si="0"/>
        <v>-65</v>
      </c>
      <c r="F23" s="73">
        <f t="shared" si="1"/>
        <v>6</v>
      </c>
      <c r="G23" s="47">
        <v>39</v>
      </c>
      <c r="H23" s="47">
        <v>-18</v>
      </c>
      <c r="I23" s="47">
        <v>-9</v>
      </c>
      <c r="J23" s="47">
        <v>-34</v>
      </c>
      <c r="K23" s="47">
        <v>-23</v>
      </c>
      <c r="L23" s="47">
        <v>-14</v>
      </c>
      <c r="M23" s="47" t="s">
        <v>231</v>
      </c>
      <c r="N23" s="47" t="s">
        <v>231</v>
      </c>
      <c r="O23" s="47" t="s">
        <v>231</v>
      </c>
      <c r="P23" s="47" t="s">
        <v>231</v>
      </c>
      <c r="Q23" s="47" t="s">
        <v>231</v>
      </c>
    </row>
    <row r="24" spans="1:17" ht="21.95" customHeight="1">
      <c r="A24" s="43" t="s">
        <v>224</v>
      </c>
      <c r="B24" s="47">
        <v>16</v>
      </c>
      <c r="C24" s="46" t="s">
        <v>299</v>
      </c>
      <c r="D24" s="45" t="s">
        <v>188</v>
      </c>
      <c r="E24" s="70">
        <f t="shared" si="0"/>
        <v>-63</v>
      </c>
      <c r="F24" s="73">
        <f t="shared" si="1"/>
        <v>7</v>
      </c>
      <c r="G24" s="47">
        <v>37</v>
      </c>
      <c r="H24" s="47">
        <v>-24</v>
      </c>
      <c r="I24" s="47">
        <v>-7</v>
      </c>
      <c r="J24" s="47">
        <v>-29</v>
      </c>
      <c r="K24" s="47">
        <v>-28</v>
      </c>
      <c r="L24" s="47">
        <v>-16</v>
      </c>
      <c r="M24" s="47" t="s">
        <v>231</v>
      </c>
      <c r="N24" s="47">
        <v>11</v>
      </c>
      <c r="O24" s="47" t="s">
        <v>231</v>
      </c>
      <c r="P24" s="47" t="s">
        <v>231</v>
      </c>
      <c r="Q24" s="47" t="s">
        <v>231</v>
      </c>
    </row>
    <row r="25" spans="1:17" ht="21.95" customHeight="1">
      <c r="A25" s="61"/>
      <c r="B25" s="60">
        <v>17</v>
      </c>
      <c r="C25" s="53" t="s">
        <v>283</v>
      </c>
      <c r="D25" s="54" t="s">
        <v>203</v>
      </c>
      <c r="E25" s="70">
        <f t="shared" si="0"/>
        <v>-58</v>
      </c>
      <c r="F25" s="73">
        <f t="shared" si="1"/>
        <v>10</v>
      </c>
      <c r="G25" s="52">
        <v>26</v>
      </c>
      <c r="H25" s="52">
        <v>-14</v>
      </c>
      <c r="I25" s="52">
        <v>-14</v>
      </c>
      <c r="J25" s="52">
        <v>-28</v>
      </c>
      <c r="K25" s="52">
        <v>-37</v>
      </c>
      <c r="L25" s="52">
        <v>-16</v>
      </c>
      <c r="M25" s="52">
        <v>0</v>
      </c>
      <c r="N25" s="52">
        <v>14</v>
      </c>
      <c r="O25" s="52">
        <v>26</v>
      </c>
      <c r="P25" s="52">
        <v>-5</v>
      </c>
      <c r="Q25" s="52" t="s">
        <v>231</v>
      </c>
    </row>
    <row r="26" spans="1:17" ht="21.95" customHeight="1">
      <c r="A26" s="61"/>
      <c r="B26" s="60">
        <v>18</v>
      </c>
      <c r="C26" s="53" t="s">
        <v>316</v>
      </c>
      <c r="D26" s="54" t="s">
        <v>214</v>
      </c>
      <c r="E26" s="70">
        <f t="shared" si="0"/>
        <v>-56</v>
      </c>
      <c r="F26" s="73">
        <f t="shared" si="1"/>
        <v>10</v>
      </c>
      <c r="G26" s="52">
        <v>48</v>
      </c>
      <c r="H26" s="52">
        <v>-31</v>
      </c>
      <c r="I26" s="52">
        <v>-6</v>
      </c>
      <c r="J26" s="52">
        <v>-23</v>
      </c>
      <c r="K26" s="52">
        <v>-16</v>
      </c>
      <c r="L26" s="52">
        <v>-27</v>
      </c>
      <c r="M26" s="52">
        <v>-1</v>
      </c>
      <c r="N26" s="52">
        <v>11</v>
      </c>
      <c r="O26" s="52">
        <v>-11</v>
      </c>
      <c r="P26" s="52">
        <v>10</v>
      </c>
      <c r="Q26" s="52" t="s">
        <v>231</v>
      </c>
    </row>
    <row r="27" spans="1:17" ht="21.95" customHeight="1">
      <c r="A27" s="61"/>
      <c r="B27" s="60">
        <v>19</v>
      </c>
      <c r="C27" s="53" t="s">
        <v>320</v>
      </c>
      <c r="D27" s="54" t="s">
        <v>321</v>
      </c>
      <c r="E27" s="70">
        <f t="shared" si="0"/>
        <v>-52</v>
      </c>
      <c r="F27" s="73">
        <f t="shared" si="1"/>
        <v>7</v>
      </c>
      <c r="G27" s="52">
        <v>57</v>
      </c>
      <c r="H27" s="52">
        <v>-14</v>
      </c>
      <c r="I27" s="52">
        <v>-9</v>
      </c>
      <c r="J27" s="52">
        <v>-39</v>
      </c>
      <c r="K27" s="52">
        <v>-21</v>
      </c>
      <c r="L27" s="52">
        <v>-26</v>
      </c>
      <c r="M27" s="52" t="s">
        <v>231</v>
      </c>
      <c r="N27" s="52">
        <v>7</v>
      </c>
      <c r="O27" s="52" t="s">
        <v>231</v>
      </c>
      <c r="P27" s="52" t="s">
        <v>231</v>
      </c>
      <c r="Q27" s="52" t="s">
        <v>231</v>
      </c>
    </row>
    <row r="28" spans="1:17" ht="21.95" customHeight="1">
      <c r="A28" s="61"/>
      <c r="B28" s="60">
        <v>20</v>
      </c>
      <c r="C28" s="53" t="s">
        <v>313</v>
      </c>
      <c r="D28" s="54" t="s">
        <v>204</v>
      </c>
      <c r="E28" s="70">
        <f t="shared" si="0"/>
        <v>-51</v>
      </c>
      <c r="F28" s="73">
        <f t="shared" si="1"/>
        <v>10</v>
      </c>
      <c r="G28" s="52">
        <v>46</v>
      </c>
      <c r="H28" s="52">
        <v>-19</v>
      </c>
      <c r="I28" s="52">
        <v>-11</v>
      </c>
      <c r="J28" s="52">
        <v>-16</v>
      </c>
      <c r="K28" s="52">
        <v>-23</v>
      </c>
      <c r="L28" s="52">
        <v>-21</v>
      </c>
      <c r="M28" s="52">
        <v>-21</v>
      </c>
      <c r="N28" s="52">
        <v>12</v>
      </c>
      <c r="O28" s="52">
        <v>23</v>
      </c>
      <c r="P28" s="52">
        <v>-11</v>
      </c>
      <c r="Q28" s="52" t="s">
        <v>231</v>
      </c>
    </row>
    <row r="29" spans="1:17" ht="21.95" customHeight="1">
      <c r="A29" s="61"/>
      <c r="B29" s="60">
        <v>21</v>
      </c>
      <c r="C29" s="53" t="s">
        <v>291</v>
      </c>
      <c r="D29" s="54" t="s">
        <v>292</v>
      </c>
      <c r="E29" s="70">
        <f t="shared" si="0"/>
        <v>-40</v>
      </c>
      <c r="F29" s="73">
        <f t="shared" si="1"/>
        <v>10</v>
      </c>
      <c r="G29" s="52">
        <v>32</v>
      </c>
      <c r="H29" s="52">
        <v>-18</v>
      </c>
      <c r="I29" s="52">
        <v>-8</v>
      </c>
      <c r="J29" s="52">
        <v>-18</v>
      </c>
      <c r="K29" s="52">
        <v>-7</v>
      </c>
      <c r="L29" s="52">
        <v>6</v>
      </c>
      <c r="M29" s="52">
        <v>-18</v>
      </c>
      <c r="N29" s="52">
        <v>-9</v>
      </c>
      <c r="O29" s="52">
        <v>7</v>
      </c>
      <c r="P29" s="52">
        <v>3</v>
      </c>
      <c r="Q29" s="52" t="s">
        <v>231</v>
      </c>
    </row>
    <row r="30" spans="1:17" ht="21.95" customHeight="1">
      <c r="A30" s="61"/>
      <c r="B30" s="60">
        <v>22</v>
      </c>
      <c r="C30" s="53" t="s">
        <v>361</v>
      </c>
      <c r="D30" s="54" t="s">
        <v>362</v>
      </c>
      <c r="E30" s="70">
        <f t="shared" si="0"/>
        <v>-40</v>
      </c>
      <c r="F30" s="73">
        <f t="shared" si="1"/>
        <v>6</v>
      </c>
      <c r="G30" s="52" t="s">
        <v>231</v>
      </c>
      <c r="H30" s="52" t="s">
        <v>231</v>
      </c>
      <c r="I30" s="52" t="s">
        <v>231</v>
      </c>
      <c r="J30" s="52">
        <v>-25</v>
      </c>
      <c r="K30" s="52" t="s">
        <v>231</v>
      </c>
      <c r="L30" s="52">
        <v>-13</v>
      </c>
      <c r="M30" s="52">
        <v>-13</v>
      </c>
      <c r="N30" s="52">
        <v>11</v>
      </c>
      <c r="O30" s="52">
        <v>14</v>
      </c>
      <c r="P30" s="52">
        <v>-8</v>
      </c>
      <c r="Q30" s="52" t="s">
        <v>231</v>
      </c>
    </row>
    <row r="31" spans="1:17" ht="21.95" customHeight="1">
      <c r="A31" s="61"/>
      <c r="B31" s="60">
        <v>23</v>
      </c>
      <c r="C31" s="53" t="s">
        <v>307</v>
      </c>
      <c r="D31" s="54" t="s">
        <v>308</v>
      </c>
      <c r="E31" s="70">
        <f t="shared" si="0"/>
        <v>-38</v>
      </c>
      <c r="F31" s="73">
        <f t="shared" si="1"/>
        <v>10</v>
      </c>
      <c r="G31" s="52">
        <v>44</v>
      </c>
      <c r="H31" s="52">
        <v>19</v>
      </c>
      <c r="I31" s="52">
        <v>-12</v>
      </c>
      <c r="J31" s="52">
        <v>-39</v>
      </c>
      <c r="K31" s="52">
        <v>-16</v>
      </c>
      <c r="L31" s="52">
        <v>-15</v>
      </c>
      <c r="M31" s="52">
        <v>8</v>
      </c>
      <c r="N31" s="52">
        <v>-8</v>
      </c>
      <c r="O31" s="52">
        <v>17</v>
      </c>
      <c r="P31" s="52">
        <v>-26</v>
      </c>
      <c r="Q31" s="52" t="s">
        <v>231</v>
      </c>
    </row>
    <row r="32" spans="1:17" ht="21.95" customHeight="1">
      <c r="A32" s="61"/>
      <c r="B32" s="60">
        <v>24</v>
      </c>
      <c r="C32" s="53" t="s">
        <v>272</v>
      </c>
      <c r="D32" s="54" t="s">
        <v>165</v>
      </c>
      <c r="E32" s="70">
        <f t="shared" si="0"/>
        <v>-36</v>
      </c>
      <c r="F32" s="73">
        <f t="shared" si="1"/>
        <v>5</v>
      </c>
      <c r="G32" s="52">
        <v>14</v>
      </c>
      <c r="H32" s="52">
        <v>-21</v>
      </c>
      <c r="I32" s="52">
        <v>-4</v>
      </c>
      <c r="J32" s="52">
        <v>-3</v>
      </c>
      <c r="K32" s="52" t="s">
        <v>231</v>
      </c>
      <c r="L32" s="52">
        <v>-17</v>
      </c>
      <c r="M32" s="52" t="s">
        <v>231</v>
      </c>
      <c r="N32" s="52" t="s">
        <v>231</v>
      </c>
      <c r="O32" s="52" t="s">
        <v>231</v>
      </c>
      <c r="P32" s="52" t="s">
        <v>231</v>
      </c>
      <c r="Q32" s="52" t="s">
        <v>231</v>
      </c>
    </row>
    <row r="33" spans="1:17" ht="21.95" customHeight="1">
      <c r="A33" s="61"/>
      <c r="B33" s="60">
        <v>25</v>
      </c>
      <c r="C33" s="53" t="s">
        <v>280</v>
      </c>
      <c r="D33" s="54" t="s">
        <v>281</v>
      </c>
      <c r="E33" s="70">
        <f t="shared" si="0"/>
        <v>-34</v>
      </c>
      <c r="F33" s="73">
        <f t="shared" si="1"/>
        <v>10</v>
      </c>
      <c r="G33" s="52">
        <v>25</v>
      </c>
      <c r="H33" s="52">
        <v>-7</v>
      </c>
      <c r="I33" s="52">
        <v>-9</v>
      </c>
      <c r="J33" s="52">
        <v>-29</v>
      </c>
      <c r="K33" s="52">
        <v>-7</v>
      </c>
      <c r="L33" s="52">
        <v>-7</v>
      </c>
      <c r="M33" s="52">
        <v>-18</v>
      </c>
      <c r="N33" s="52">
        <v>26</v>
      </c>
      <c r="O33" s="52">
        <v>-7</v>
      </c>
      <c r="P33" s="52">
        <v>9</v>
      </c>
      <c r="Q33" s="52" t="s">
        <v>231</v>
      </c>
    </row>
    <row r="34" spans="1:17" ht="21.95" customHeight="1">
      <c r="A34" s="61"/>
      <c r="B34" s="60">
        <v>26</v>
      </c>
      <c r="C34" s="69" t="s">
        <v>346</v>
      </c>
      <c r="D34" s="54" t="s">
        <v>347</v>
      </c>
      <c r="E34" s="70">
        <f t="shared" si="0"/>
        <v>-32</v>
      </c>
      <c r="F34" s="73">
        <f t="shared" si="1"/>
        <v>5</v>
      </c>
      <c r="G34" s="52" t="s">
        <v>231</v>
      </c>
      <c r="H34" s="52" t="s">
        <v>231</v>
      </c>
      <c r="I34" s="52">
        <v>8</v>
      </c>
      <c r="J34" s="52">
        <v>-10</v>
      </c>
      <c r="K34" s="52">
        <v>-12</v>
      </c>
      <c r="L34" s="52" t="s">
        <v>231</v>
      </c>
      <c r="M34" s="52">
        <v>-13</v>
      </c>
      <c r="N34" s="52">
        <v>0</v>
      </c>
      <c r="O34" s="52" t="s">
        <v>231</v>
      </c>
      <c r="P34" s="52" t="s">
        <v>231</v>
      </c>
      <c r="Q34" s="52" t="s">
        <v>231</v>
      </c>
    </row>
    <row r="35" spans="1:17" ht="21.95" customHeight="1">
      <c r="A35" s="61"/>
      <c r="B35" s="60">
        <v>27</v>
      </c>
      <c r="C35" s="53" t="s">
        <v>303</v>
      </c>
      <c r="D35" s="54" t="s">
        <v>304</v>
      </c>
      <c r="E35" s="70">
        <f t="shared" si="0"/>
        <v>-26</v>
      </c>
      <c r="F35" s="73">
        <f t="shared" si="1"/>
        <v>4</v>
      </c>
      <c r="G35" s="52">
        <v>41</v>
      </c>
      <c r="H35" s="52">
        <v>-13</v>
      </c>
      <c r="I35" s="52" t="s">
        <v>231</v>
      </c>
      <c r="J35" s="52">
        <v>-21</v>
      </c>
      <c r="K35" s="52">
        <v>-29</v>
      </c>
      <c r="L35" s="52" t="s">
        <v>231</v>
      </c>
      <c r="M35" s="52" t="s">
        <v>231</v>
      </c>
      <c r="N35" s="52" t="s">
        <v>231</v>
      </c>
      <c r="O35" s="52" t="s">
        <v>231</v>
      </c>
      <c r="P35" s="52" t="s">
        <v>231</v>
      </c>
      <c r="Q35" s="52" t="s">
        <v>231</v>
      </c>
    </row>
    <row r="36" spans="1:17" ht="21.95" customHeight="1">
      <c r="A36" s="61"/>
      <c r="B36" s="60">
        <v>28</v>
      </c>
      <c r="C36" s="53" t="s">
        <v>285</v>
      </c>
      <c r="D36" s="54" t="s">
        <v>286</v>
      </c>
      <c r="E36" s="70">
        <f t="shared" si="0"/>
        <v>-24</v>
      </c>
      <c r="F36" s="73">
        <f t="shared" si="1"/>
        <v>9</v>
      </c>
      <c r="G36" s="52">
        <v>27</v>
      </c>
      <c r="H36" s="52">
        <v>-1</v>
      </c>
      <c r="I36" s="52">
        <v>-4</v>
      </c>
      <c r="J36" s="52">
        <v>-15</v>
      </c>
      <c r="K36" s="52">
        <v>-31</v>
      </c>
      <c r="L36" s="52">
        <v>-7</v>
      </c>
      <c r="M36" s="52">
        <v>-17</v>
      </c>
      <c r="N36" s="52">
        <v>37</v>
      </c>
      <c r="O36" s="52">
        <v>-4</v>
      </c>
      <c r="P36" s="52" t="s">
        <v>231</v>
      </c>
      <c r="Q36" s="52" t="s">
        <v>231</v>
      </c>
    </row>
    <row r="37" spans="1:17" ht="21.95" customHeight="1">
      <c r="A37" s="61"/>
      <c r="B37" s="60">
        <v>29</v>
      </c>
      <c r="C37" s="53" t="s">
        <v>300</v>
      </c>
      <c r="D37" s="54" t="s">
        <v>163</v>
      </c>
      <c r="E37" s="70">
        <f t="shared" si="0"/>
        <v>-20</v>
      </c>
      <c r="F37" s="73">
        <f t="shared" si="1"/>
        <v>9</v>
      </c>
      <c r="G37" s="52">
        <v>38</v>
      </c>
      <c r="H37" s="52">
        <v>-4</v>
      </c>
      <c r="I37" s="52">
        <v>-9</v>
      </c>
      <c r="J37" s="52">
        <v>-39</v>
      </c>
      <c r="K37" s="52">
        <v>-12</v>
      </c>
      <c r="L37" s="52">
        <v>-27</v>
      </c>
      <c r="M37" s="52">
        <v>21</v>
      </c>
      <c r="N37" s="52" t="s">
        <v>231</v>
      </c>
      <c r="O37" s="52">
        <v>9</v>
      </c>
      <c r="P37" s="52">
        <v>12</v>
      </c>
      <c r="Q37" s="52" t="s">
        <v>231</v>
      </c>
    </row>
    <row r="38" spans="1:17" ht="21.95" customHeight="1">
      <c r="A38" s="61"/>
      <c r="B38" s="60">
        <v>30</v>
      </c>
      <c r="C38" s="53" t="s">
        <v>265</v>
      </c>
      <c r="D38" s="54" t="s">
        <v>207</v>
      </c>
      <c r="E38" s="70">
        <f t="shared" si="0"/>
        <v>-17</v>
      </c>
      <c r="F38" s="73">
        <f t="shared" si="1"/>
        <v>6</v>
      </c>
      <c r="G38" s="52">
        <v>58</v>
      </c>
      <c r="H38" s="52">
        <v>16</v>
      </c>
      <c r="I38" s="52">
        <v>-7</v>
      </c>
      <c r="J38" s="52">
        <v>-34</v>
      </c>
      <c r="K38" s="52">
        <v>-21</v>
      </c>
      <c r="L38" s="52">
        <v>-23</v>
      </c>
      <c r="M38" s="52" t="s">
        <v>231</v>
      </c>
      <c r="N38" s="52" t="s">
        <v>231</v>
      </c>
      <c r="O38" s="52" t="s">
        <v>231</v>
      </c>
      <c r="P38" s="52" t="s">
        <v>231</v>
      </c>
      <c r="Q38" s="52" t="s">
        <v>231</v>
      </c>
    </row>
    <row r="39" spans="1:17" ht="21.95" customHeight="1">
      <c r="A39" s="61"/>
      <c r="B39" s="60">
        <v>31</v>
      </c>
      <c r="C39" s="53" t="s">
        <v>289</v>
      </c>
      <c r="D39" s="54" t="s">
        <v>206</v>
      </c>
      <c r="E39" s="70">
        <f t="shared" si="0"/>
        <v>-16</v>
      </c>
      <c r="F39" s="73">
        <f t="shared" si="1"/>
        <v>4</v>
      </c>
      <c r="G39" s="52">
        <v>31</v>
      </c>
      <c r="H39" s="52">
        <v>-14</v>
      </c>
      <c r="I39" s="52">
        <v>-12</v>
      </c>
      <c r="J39" s="52" t="s">
        <v>231</v>
      </c>
      <c r="K39" s="52" t="s">
        <v>231</v>
      </c>
      <c r="L39" s="52">
        <v>-17</v>
      </c>
      <c r="M39" s="52" t="s">
        <v>231</v>
      </c>
      <c r="N39" s="52" t="s">
        <v>231</v>
      </c>
      <c r="O39" s="52" t="s">
        <v>231</v>
      </c>
      <c r="P39" s="52" t="s">
        <v>231</v>
      </c>
      <c r="Q39" s="52" t="s">
        <v>231</v>
      </c>
    </row>
    <row r="40" spans="1:17" ht="21.95" customHeight="1">
      <c r="A40" s="61"/>
      <c r="B40" s="60">
        <v>32</v>
      </c>
      <c r="C40" s="53" t="s">
        <v>348</v>
      </c>
      <c r="D40" s="54" t="s">
        <v>345</v>
      </c>
      <c r="E40" s="70">
        <f t="shared" si="0"/>
        <v>-5</v>
      </c>
      <c r="F40" s="73">
        <f t="shared" si="1"/>
        <v>1</v>
      </c>
      <c r="G40" s="52" t="s">
        <v>231</v>
      </c>
      <c r="H40" s="52" t="s">
        <v>231</v>
      </c>
      <c r="I40" s="52">
        <v>-4</v>
      </c>
      <c r="J40" s="52" t="s">
        <v>231</v>
      </c>
      <c r="K40" s="52" t="s">
        <v>231</v>
      </c>
      <c r="L40" s="52" t="s">
        <v>231</v>
      </c>
      <c r="M40" s="52" t="s">
        <v>231</v>
      </c>
      <c r="N40" s="52" t="s">
        <v>231</v>
      </c>
      <c r="O40" s="52" t="s">
        <v>231</v>
      </c>
      <c r="P40" s="52" t="s">
        <v>231</v>
      </c>
      <c r="Q40" s="52" t="s">
        <v>231</v>
      </c>
    </row>
    <row r="41" spans="1:17" ht="21.95" customHeight="1">
      <c r="A41" s="61"/>
      <c r="B41" s="60">
        <v>33</v>
      </c>
      <c r="C41" s="53" t="s">
        <v>279</v>
      </c>
      <c r="D41" s="54" t="s">
        <v>262</v>
      </c>
      <c r="E41" s="70">
        <f aca="true" t="shared" si="2" ref="E41:E63">SUM(G41:Q41)-F41</f>
        <v>-3</v>
      </c>
      <c r="F41" s="73">
        <f aca="true" t="shared" si="3" ref="F41:F63">IF(G41="-",0,1)+IF(H41="-",0,1)+IF(I41="-",0,1)+IF(J41="-",0,1)+IF(K41="-",0,1)+IF(L41="-",0,1)+IF(M41="-",0,1)+IF(N41="-",0,1)+IF(O41="-",0,1)+IF(P41="-",0,1)+IF(Q41="-",0,1)</f>
        <v>4</v>
      </c>
      <c r="G41" s="52">
        <v>24</v>
      </c>
      <c r="H41" s="52">
        <v>-1</v>
      </c>
      <c r="I41" s="52">
        <v>-11</v>
      </c>
      <c r="J41" s="52" t="s">
        <v>231</v>
      </c>
      <c r="K41" s="52">
        <v>-11</v>
      </c>
      <c r="L41" s="52" t="s">
        <v>231</v>
      </c>
      <c r="M41" s="52" t="s">
        <v>231</v>
      </c>
      <c r="N41" s="52" t="s">
        <v>231</v>
      </c>
      <c r="O41" s="52" t="s">
        <v>231</v>
      </c>
      <c r="P41" s="52" t="s">
        <v>231</v>
      </c>
      <c r="Q41" s="52" t="s">
        <v>231</v>
      </c>
    </row>
    <row r="42" spans="1:17" ht="21.95" customHeight="1">
      <c r="A42" s="61"/>
      <c r="B42" s="60">
        <v>34</v>
      </c>
      <c r="C42" s="53" t="s">
        <v>267</v>
      </c>
      <c r="D42" s="54" t="s">
        <v>182</v>
      </c>
      <c r="E42" s="70">
        <f t="shared" si="2"/>
        <v>-2</v>
      </c>
      <c r="F42" s="73">
        <f t="shared" si="3"/>
        <v>8</v>
      </c>
      <c r="G42" s="52">
        <v>54</v>
      </c>
      <c r="H42" s="52">
        <v>-9</v>
      </c>
      <c r="I42" s="52">
        <v>-9</v>
      </c>
      <c r="J42" s="52">
        <v>-24</v>
      </c>
      <c r="K42" s="52" t="s">
        <v>231</v>
      </c>
      <c r="L42" s="52">
        <v>-9</v>
      </c>
      <c r="M42" s="52">
        <v>5</v>
      </c>
      <c r="N42" s="52">
        <v>-4</v>
      </c>
      <c r="O42" s="52" t="s">
        <v>231</v>
      </c>
      <c r="P42" s="52">
        <v>2</v>
      </c>
      <c r="Q42" s="52" t="s">
        <v>231</v>
      </c>
    </row>
    <row r="43" spans="1:17" ht="21.95" customHeight="1">
      <c r="A43" s="61"/>
      <c r="B43" s="60">
        <v>35</v>
      </c>
      <c r="C43" s="53" t="s">
        <v>322</v>
      </c>
      <c r="D43" s="54" t="s">
        <v>323</v>
      </c>
      <c r="E43" s="70">
        <f t="shared" si="2"/>
        <v>-2</v>
      </c>
      <c r="F43" s="73">
        <f t="shared" si="3"/>
        <v>10</v>
      </c>
      <c r="G43" s="52">
        <v>60</v>
      </c>
      <c r="H43" s="52">
        <v>11</v>
      </c>
      <c r="I43" s="52">
        <v>-7</v>
      </c>
      <c r="J43" s="52">
        <v>-14</v>
      </c>
      <c r="K43" s="52">
        <v>-21</v>
      </c>
      <c r="L43" s="52">
        <v>-15</v>
      </c>
      <c r="M43" s="52">
        <v>-5</v>
      </c>
      <c r="N43" s="52">
        <v>0</v>
      </c>
      <c r="O43" s="52">
        <v>9</v>
      </c>
      <c r="P43" s="52">
        <v>-10</v>
      </c>
      <c r="Q43" s="52" t="s">
        <v>231</v>
      </c>
    </row>
    <row r="44" spans="1:17" ht="21.95" customHeight="1">
      <c r="A44" s="61"/>
      <c r="B44" s="60">
        <v>36</v>
      </c>
      <c r="C44" s="53" t="s">
        <v>309</v>
      </c>
      <c r="D44" s="54" t="s">
        <v>198</v>
      </c>
      <c r="E44" s="70">
        <f t="shared" si="2"/>
        <v>-1</v>
      </c>
      <c r="F44" s="73">
        <f t="shared" si="3"/>
        <v>8</v>
      </c>
      <c r="G44" s="52">
        <v>45</v>
      </c>
      <c r="H44" s="52">
        <v>12</v>
      </c>
      <c r="I44" s="52">
        <v>7</v>
      </c>
      <c r="J44" s="52">
        <v>-32</v>
      </c>
      <c r="K44" s="52">
        <v>-26</v>
      </c>
      <c r="L44" s="52">
        <v>-17</v>
      </c>
      <c r="M44" s="52" t="s">
        <v>231</v>
      </c>
      <c r="N44" s="52" t="s">
        <v>231</v>
      </c>
      <c r="O44" s="52">
        <v>1</v>
      </c>
      <c r="P44" s="52">
        <v>17</v>
      </c>
      <c r="Q44" s="52" t="s">
        <v>231</v>
      </c>
    </row>
    <row r="45" spans="1:17" ht="21.95" customHeight="1">
      <c r="A45" s="61"/>
      <c r="B45" s="60">
        <v>37</v>
      </c>
      <c r="C45" s="53" t="s">
        <v>290</v>
      </c>
      <c r="D45" s="54" t="s">
        <v>199</v>
      </c>
      <c r="E45" s="70">
        <f t="shared" si="2"/>
        <v>7</v>
      </c>
      <c r="F45" s="73">
        <f t="shared" si="3"/>
        <v>3</v>
      </c>
      <c r="G45" s="52">
        <v>31</v>
      </c>
      <c r="H45" s="52">
        <v>-15</v>
      </c>
      <c r="I45" s="52">
        <v>-6</v>
      </c>
      <c r="J45" s="52" t="s">
        <v>231</v>
      </c>
      <c r="K45" s="52" t="s">
        <v>231</v>
      </c>
      <c r="L45" s="52" t="s">
        <v>231</v>
      </c>
      <c r="M45" s="52" t="s">
        <v>231</v>
      </c>
      <c r="N45" s="52" t="s">
        <v>231</v>
      </c>
      <c r="O45" s="52" t="s">
        <v>231</v>
      </c>
      <c r="P45" s="52" t="s">
        <v>231</v>
      </c>
      <c r="Q45" s="52" t="s">
        <v>231</v>
      </c>
    </row>
    <row r="46" spans="1:17" ht="21.95" customHeight="1">
      <c r="A46" s="61"/>
      <c r="B46" s="60">
        <v>38</v>
      </c>
      <c r="C46" s="53" t="s">
        <v>268</v>
      </c>
      <c r="D46" s="54" t="s">
        <v>261</v>
      </c>
      <c r="E46" s="70">
        <f t="shared" si="2"/>
        <v>8</v>
      </c>
      <c r="F46" s="73">
        <f t="shared" si="3"/>
        <v>2</v>
      </c>
      <c r="G46" s="52">
        <v>26</v>
      </c>
      <c r="H46" s="52">
        <v>-16</v>
      </c>
      <c r="I46" s="52" t="s">
        <v>231</v>
      </c>
      <c r="J46" s="52" t="s">
        <v>231</v>
      </c>
      <c r="K46" s="52" t="s">
        <v>231</v>
      </c>
      <c r="L46" s="52" t="s">
        <v>231</v>
      </c>
      <c r="M46" s="52" t="s">
        <v>231</v>
      </c>
      <c r="N46" s="52" t="s">
        <v>231</v>
      </c>
      <c r="O46" s="52" t="s">
        <v>231</v>
      </c>
      <c r="P46" s="52" t="s">
        <v>231</v>
      </c>
      <c r="Q46" s="52" t="s">
        <v>231</v>
      </c>
    </row>
    <row r="47" spans="1:17" ht="21.95" customHeight="1">
      <c r="A47" s="61"/>
      <c r="B47" s="60">
        <v>39</v>
      </c>
      <c r="C47" s="53" t="s">
        <v>330</v>
      </c>
      <c r="D47" s="54" t="s">
        <v>331</v>
      </c>
      <c r="E47" s="70">
        <f t="shared" si="2"/>
        <v>10</v>
      </c>
      <c r="F47" s="73">
        <f t="shared" si="3"/>
        <v>1</v>
      </c>
      <c r="G47" s="52" t="s">
        <v>231</v>
      </c>
      <c r="H47" s="52">
        <v>11</v>
      </c>
      <c r="I47" s="52" t="s">
        <v>231</v>
      </c>
      <c r="J47" s="52" t="s">
        <v>231</v>
      </c>
      <c r="K47" s="52" t="s">
        <v>231</v>
      </c>
      <c r="L47" s="52" t="s">
        <v>231</v>
      </c>
      <c r="M47" s="52" t="s">
        <v>231</v>
      </c>
      <c r="N47" s="52" t="s">
        <v>231</v>
      </c>
      <c r="O47" s="52" t="s">
        <v>231</v>
      </c>
      <c r="P47" s="52" t="s">
        <v>231</v>
      </c>
      <c r="Q47" s="52" t="s">
        <v>231</v>
      </c>
    </row>
    <row r="48" spans="1:17" ht="21.95" customHeight="1">
      <c r="A48" s="61"/>
      <c r="B48" s="60">
        <v>40</v>
      </c>
      <c r="C48" s="53" t="s">
        <v>284</v>
      </c>
      <c r="D48" s="54" t="s">
        <v>186</v>
      </c>
      <c r="E48" s="70">
        <f t="shared" si="2"/>
        <v>13</v>
      </c>
      <c r="F48" s="73">
        <f t="shared" si="3"/>
        <v>10</v>
      </c>
      <c r="G48" s="52">
        <v>27</v>
      </c>
      <c r="H48" s="52">
        <v>25</v>
      </c>
      <c r="I48" s="52">
        <v>13</v>
      </c>
      <c r="J48" s="52">
        <v>-29</v>
      </c>
      <c r="K48" s="52">
        <v>-16</v>
      </c>
      <c r="L48" s="52">
        <v>23</v>
      </c>
      <c r="M48" s="52">
        <v>-21</v>
      </c>
      <c r="N48" s="52">
        <v>8</v>
      </c>
      <c r="O48" s="52">
        <v>9</v>
      </c>
      <c r="P48" s="52">
        <v>-16</v>
      </c>
      <c r="Q48" s="52" t="s">
        <v>231</v>
      </c>
    </row>
    <row r="49" spans="1:17" ht="21.95" customHeight="1">
      <c r="A49" s="61"/>
      <c r="B49" s="60">
        <v>41</v>
      </c>
      <c r="C49" s="53" t="s">
        <v>301</v>
      </c>
      <c r="D49" s="54" t="s">
        <v>181</v>
      </c>
      <c r="E49" s="70">
        <f t="shared" si="2"/>
        <v>17</v>
      </c>
      <c r="F49" s="73">
        <f t="shared" si="3"/>
        <v>10</v>
      </c>
      <c r="G49" s="52">
        <v>38</v>
      </c>
      <c r="H49" s="52">
        <v>12</v>
      </c>
      <c r="I49" s="52">
        <v>-10</v>
      </c>
      <c r="J49" s="52">
        <v>-17</v>
      </c>
      <c r="K49" s="52">
        <v>-9</v>
      </c>
      <c r="L49" s="52">
        <v>-17</v>
      </c>
      <c r="M49" s="52">
        <v>-20</v>
      </c>
      <c r="N49" s="52">
        <v>36</v>
      </c>
      <c r="O49" s="52">
        <v>13</v>
      </c>
      <c r="P49" s="52">
        <v>1</v>
      </c>
      <c r="Q49" s="52" t="s">
        <v>231</v>
      </c>
    </row>
    <row r="50" spans="1:17" ht="21.95" customHeight="1">
      <c r="A50" s="61"/>
      <c r="B50" s="60">
        <v>42</v>
      </c>
      <c r="C50" s="53" t="s">
        <v>288</v>
      </c>
      <c r="D50" s="54" t="s">
        <v>270</v>
      </c>
      <c r="E50" s="70">
        <f t="shared" si="2"/>
        <v>24</v>
      </c>
      <c r="F50" s="73">
        <f t="shared" si="3"/>
        <v>3</v>
      </c>
      <c r="G50" s="52">
        <v>31</v>
      </c>
      <c r="H50" s="52">
        <v>5</v>
      </c>
      <c r="I50" s="52">
        <v>-9</v>
      </c>
      <c r="J50" s="52" t="s">
        <v>231</v>
      </c>
      <c r="K50" s="52" t="s">
        <v>231</v>
      </c>
      <c r="L50" s="52" t="s">
        <v>231</v>
      </c>
      <c r="M50" s="52" t="s">
        <v>231</v>
      </c>
      <c r="N50" s="52" t="s">
        <v>231</v>
      </c>
      <c r="O50" s="52" t="s">
        <v>231</v>
      </c>
      <c r="P50" s="52" t="s">
        <v>231</v>
      </c>
      <c r="Q50" s="52" t="s">
        <v>231</v>
      </c>
    </row>
    <row r="51" spans="1:17" ht="21.95" customHeight="1">
      <c r="A51" s="61"/>
      <c r="B51" s="60">
        <v>43</v>
      </c>
      <c r="C51" s="53" t="s">
        <v>305</v>
      </c>
      <c r="D51" s="54" t="s">
        <v>306</v>
      </c>
      <c r="E51" s="70">
        <f t="shared" si="2"/>
        <v>27</v>
      </c>
      <c r="F51" s="73">
        <f t="shared" si="3"/>
        <v>4</v>
      </c>
      <c r="G51" s="52">
        <v>43</v>
      </c>
      <c r="H51" s="52">
        <v>18</v>
      </c>
      <c r="I51" s="52">
        <v>-8</v>
      </c>
      <c r="J51" s="52">
        <v>-22</v>
      </c>
      <c r="K51" s="52" t="s">
        <v>231</v>
      </c>
      <c r="L51" s="52" t="s">
        <v>231</v>
      </c>
      <c r="M51" s="52" t="s">
        <v>231</v>
      </c>
      <c r="N51" s="52" t="s">
        <v>231</v>
      </c>
      <c r="O51" s="52" t="s">
        <v>231</v>
      </c>
      <c r="P51" s="52" t="s">
        <v>231</v>
      </c>
      <c r="Q51" s="52" t="s">
        <v>231</v>
      </c>
    </row>
    <row r="52" spans="1:17" ht="21.95" customHeight="1">
      <c r="A52" s="61"/>
      <c r="B52" s="60">
        <v>44</v>
      </c>
      <c r="C52" s="53" t="s">
        <v>271</v>
      </c>
      <c r="D52" s="54" t="s">
        <v>215</v>
      </c>
      <c r="E52" s="70">
        <f t="shared" si="2"/>
        <v>29</v>
      </c>
      <c r="F52" s="73">
        <f t="shared" si="3"/>
        <v>10</v>
      </c>
      <c r="G52" s="52">
        <v>49</v>
      </c>
      <c r="H52" s="52">
        <v>-12</v>
      </c>
      <c r="I52" s="52">
        <v>-7</v>
      </c>
      <c r="J52" s="52">
        <v>-20</v>
      </c>
      <c r="K52" s="52">
        <v>1</v>
      </c>
      <c r="L52" s="52">
        <v>-10</v>
      </c>
      <c r="M52" s="52">
        <v>0</v>
      </c>
      <c r="N52" s="52">
        <v>11</v>
      </c>
      <c r="O52" s="52">
        <v>12</v>
      </c>
      <c r="P52" s="52">
        <v>15</v>
      </c>
      <c r="Q52" s="52" t="s">
        <v>231</v>
      </c>
    </row>
    <row r="53" spans="1:17" ht="21.95" customHeight="1">
      <c r="A53" s="61"/>
      <c r="B53" s="60">
        <v>45</v>
      </c>
      <c r="C53" s="53" t="s">
        <v>293</v>
      </c>
      <c r="D53" s="54" t="s">
        <v>294</v>
      </c>
      <c r="E53" s="70">
        <f t="shared" si="2"/>
        <v>31</v>
      </c>
      <c r="F53" s="73">
        <f t="shared" si="3"/>
        <v>1</v>
      </c>
      <c r="G53" s="52">
        <v>32</v>
      </c>
      <c r="H53" s="52" t="s">
        <v>231</v>
      </c>
      <c r="I53" s="52" t="s">
        <v>231</v>
      </c>
      <c r="J53" s="52" t="s">
        <v>231</v>
      </c>
      <c r="K53" s="52" t="s">
        <v>231</v>
      </c>
      <c r="L53" s="52" t="s">
        <v>231</v>
      </c>
      <c r="M53" s="52" t="s">
        <v>231</v>
      </c>
      <c r="N53" s="52" t="s">
        <v>231</v>
      </c>
      <c r="O53" s="52" t="s">
        <v>231</v>
      </c>
      <c r="P53" s="52" t="s">
        <v>231</v>
      </c>
      <c r="Q53" s="52" t="s">
        <v>231</v>
      </c>
    </row>
    <row r="54" spans="1:17" ht="21.95" customHeight="1">
      <c r="A54" s="61"/>
      <c r="B54" s="60">
        <v>46</v>
      </c>
      <c r="C54" s="53" t="s">
        <v>328</v>
      </c>
      <c r="D54" s="54" t="s">
        <v>179</v>
      </c>
      <c r="E54" s="70">
        <f t="shared" si="2"/>
        <v>37</v>
      </c>
      <c r="F54" s="73">
        <f t="shared" si="3"/>
        <v>4</v>
      </c>
      <c r="G54" s="52">
        <v>84</v>
      </c>
      <c r="H54" s="52">
        <v>-27</v>
      </c>
      <c r="I54" s="52">
        <v>-5</v>
      </c>
      <c r="J54" s="52" t="s">
        <v>231</v>
      </c>
      <c r="K54" s="52" t="s">
        <v>231</v>
      </c>
      <c r="L54" s="52">
        <v>-11</v>
      </c>
      <c r="M54" s="52" t="s">
        <v>231</v>
      </c>
      <c r="N54" s="52" t="s">
        <v>231</v>
      </c>
      <c r="O54" s="52" t="s">
        <v>231</v>
      </c>
      <c r="P54" s="52" t="s">
        <v>231</v>
      </c>
      <c r="Q54" s="52" t="s">
        <v>231</v>
      </c>
    </row>
    <row r="55" spans="1:17" ht="21.95" customHeight="1">
      <c r="A55" s="61"/>
      <c r="B55" s="60">
        <v>47</v>
      </c>
      <c r="C55" s="53" t="s">
        <v>384</v>
      </c>
      <c r="D55" s="54" t="s">
        <v>211</v>
      </c>
      <c r="E55" s="70">
        <f t="shared" si="2"/>
        <v>38</v>
      </c>
      <c r="F55" s="73">
        <f t="shared" si="3"/>
        <v>4</v>
      </c>
      <c r="G55" s="52" t="s">
        <v>231</v>
      </c>
      <c r="H55" s="52" t="s">
        <v>231</v>
      </c>
      <c r="I55" s="52" t="s">
        <v>231</v>
      </c>
      <c r="J55" s="52" t="s">
        <v>231</v>
      </c>
      <c r="K55" s="52" t="s">
        <v>231</v>
      </c>
      <c r="L55" s="52" t="s">
        <v>231</v>
      </c>
      <c r="M55" s="52">
        <v>9</v>
      </c>
      <c r="N55" s="52">
        <v>6</v>
      </c>
      <c r="O55" s="52">
        <v>37</v>
      </c>
      <c r="P55" s="52">
        <v>-10</v>
      </c>
      <c r="Q55" s="52" t="s">
        <v>231</v>
      </c>
    </row>
    <row r="56" spans="1:17" ht="21.95" customHeight="1">
      <c r="A56" s="61"/>
      <c r="B56" s="60">
        <v>48</v>
      </c>
      <c r="C56" s="53" t="s">
        <v>311</v>
      </c>
      <c r="D56" s="54" t="s">
        <v>312</v>
      </c>
      <c r="E56" s="70">
        <f t="shared" si="2"/>
        <v>45</v>
      </c>
      <c r="F56" s="73">
        <f t="shared" si="3"/>
        <v>1</v>
      </c>
      <c r="G56" s="52">
        <v>46</v>
      </c>
      <c r="H56" s="52" t="s">
        <v>231</v>
      </c>
      <c r="I56" s="52" t="s">
        <v>231</v>
      </c>
      <c r="J56" s="52" t="s">
        <v>231</v>
      </c>
      <c r="K56" s="52" t="s">
        <v>231</v>
      </c>
      <c r="L56" s="52" t="s">
        <v>231</v>
      </c>
      <c r="M56" s="52" t="s">
        <v>231</v>
      </c>
      <c r="N56" s="52" t="s">
        <v>231</v>
      </c>
      <c r="O56" s="52" t="s">
        <v>231</v>
      </c>
      <c r="P56" s="52" t="s">
        <v>231</v>
      </c>
      <c r="Q56" s="52" t="s">
        <v>231</v>
      </c>
    </row>
    <row r="57" spans="1:17" ht="21.95" customHeight="1">
      <c r="A57" s="61"/>
      <c r="B57" s="60">
        <v>49</v>
      </c>
      <c r="C57" s="53" t="s">
        <v>314</v>
      </c>
      <c r="D57" s="54" t="s">
        <v>315</v>
      </c>
      <c r="E57" s="70">
        <f t="shared" si="2"/>
        <v>46</v>
      </c>
      <c r="F57" s="73">
        <f t="shared" si="3"/>
        <v>1</v>
      </c>
      <c r="G57" s="52">
        <v>47</v>
      </c>
      <c r="H57" s="52" t="s">
        <v>231</v>
      </c>
      <c r="I57" s="52" t="s">
        <v>231</v>
      </c>
      <c r="J57" s="52" t="s">
        <v>231</v>
      </c>
      <c r="K57" s="52" t="s">
        <v>231</v>
      </c>
      <c r="L57" s="52" t="s">
        <v>231</v>
      </c>
      <c r="M57" s="52" t="s">
        <v>231</v>
      </c>
      <c r="N57" s="52" t="s">
        <v>231</v>
      </c>
      <c r="O57" s="52" t="s">
        <v>231</v>
      </c>
      <c r="P57" s="52" t="s">
        <v>231</v>
      </c>
      <c r="Q57" s="52" t="s">
        <v>231</v>
      </c>
    </row>
    <row r="58" spans="1:17" ht="21.95" customHeight="1">
      <c r="A58" s="61"/>
      <c r="B58" s="60">
        <v>50</v>
      </c>
      <c r="C58" s="53" t="s">
        <v>317</v>
      </c>
      <c r="D58" s="54" t="s">
        <v>187</v>
      </c>
      <c r="E58" s="70">
        <f t="shared" si="2"/>
        <v>47</v>
      </c>
      <c r="F58" s="73">
        <f t="shared" si="3"/>
        <v>1</v>
      </c>
      <c r="G58" s="52">
        <v>48</v>
      </c>
      <c r="H58" s="52" t="s">
        <v>231</v>
      </c>
      <c r="I58" s="52" t="s">
        <v>231</v>
      </c>
      <c r="J58" s="52" t="s">
        <v>231</v>
      </c>
      <c r="K58" s="52" t="s">
        <v>231</v>
      </c>
      <c r="L58" s="52" t="s">
        <v>231</v>
      </c>
      <c r="M58" s="52" t="s">
        <v>231</v>
      </c>
      <c r="N58" s="52" t="s">
        <v>231</v>
      </c>
      <c r="O58" s="52" t="s">
        <v>231</v>
      </c>
      <c r="P58" s="52" t="s">
        <v>231</v>
      </c>
      <c r="Q58" s="52" t="s">
        <v>231</v>
      </c>
    </row>
    <row r="59" spans="1:17" ht="21.95" customHeight="1">
      <c r="A59" s="61"/>
      <c r="B59" s="60">
        <v>51</v>
      </c>
      <c r="C59" s="53" t="s">
        <v>318</v>
      </c>
      <c r="D59" s="54" t="s">
        <v>184</v>
      </c>
      <c r="E59" s="70">
        <f t="shared" si="2"/>
        <v>47</v>
      </c>
      <c r="F59" s="73">
        <f t="shared" si="3"/>
        <v>1</v>
      </c>
      <c r="G59" s="52">
        <v>48</v>
      </c>
      <c r="H59" s="52" t="s">
        <v>231</v>
      </c>
      <c r="I59" s="52" t="s">
        <v>231</v>
      </c>
      <c r="J59" s="52" t="s">
        <v>231</v>
      </c>
      <c r="K59" s="52" t="s">
        <v>231</v>
      </c>
      <c r="L59" s="52" t="s">
        <v>231</v>
      </c>
      <c r="M59" s="52" t="s">
        <v>231</v>
      </c>
      <c r="N59" s="52" t="s">
        <v>231</v>
      </c>
      <c r="O59" s="52" t="s">
        <v>231</v>
      </c>
      <c r="P59" s="52" t="s">
        <v>231</v>
      </c>
      <c r="Q59" s="52" t="s">
        <v>231</v>
      </c>
    </row>
    <row r="60" spans="1:17" ht="21.95" customHeight="1">
      <c r="A60" s="61"/>
      <c r="B60" s="60">
        <v>52</v>
      </c>
      <c r="C60" s="53" t="s">
        <v>391</v>
      </c>
      <c r="D60" s="54" t="s">
        <v>325</v>
      </c>
      <c r="E60" s="70">
        <f t="shared" si="2"/>
        <v>58</v>
      </c>
      <c r="F60" s="73">
        <f t="shared" si="3"/>
        <v>2</v>
      </c>
      <c r="G60" s="52">
        <v>65</v>
      </c>
      <c r="H60" s="52" t="s">
        <v>231</v>
      </c>
      <c r="I60" s="52" t="s">
        <v>231</v>
      </c>
      <c r="J60" s="52" t="s">
        <v>231</v>
      </c>
      <c r="K60" s="52" t="s">
        <v>231</v>
      </c>
      <c r="L60" s="52" t="s">
        <v>231</v>
      </c>
      <c r="M60" s="52" t="s">
        <v>231</v>
      </c>
      <c r="N60" s="52" t="s">
        <v>231</v>
      </c>
      <c r="O60" s="52" t="s">
        <v>231</v>
      </c>
      <c r="P60" s="52">
        <v>-5</v>
      </c>
      <c r="Q60" s="52" t="s">
        <v>231</v>
      </c>
    </row>
    <row r="61" spans="1:17" ht="21.95" customHeight="1">
      <c r="A61" s="61"/>
      <c r="B61" s="60">
        <v>53</v>
      </c>
      <c r="C61" s="53" t="s">
        <v>327</v>
      </c>
      <c r="D61" s="54" t="s">
        <v>176</v>
      </c>
      <c r="E61" s="70">
        <f t="shared" si="2"/>
        <v>78</v>
      </c>
      <c r="F61" s="73">
        <f t="shared" si="3"/>
        <v>1</v>
      </c>
      <c r="G61" s="52">
        <v>79</v>
      </c>
      <c r="H61" s="52" t="s">
        <v>231</v>
      </c>
      <c r="I61" s="52" t="s">
        <v>231</v>
      </c>
      <c r="J61" s="52" t="s">
        <v>231</v>
      </c>
      <c r="K61" s="52" t="s">
        <v>231</v>
      </c>
      <c r="L61" s="52" t="s">
        <v>231</v>
      </c>
      <c r="M61" s="52" t="s">
        <v>231</v>
      </c>
      <c r="N61" s="52" t="s">
        <v>231</v>
      </c>
      <c r="O61" s="52" t="s">
        <v>231</v>
      </c>
      <c r="P61" s="52" t="s">
        <v>231</v>
      </c>
      <c r="Q61" s="52" t="s">
        <v>231</v>
      </c>
    </row>
    <row r="62" spans="1:17" ht="21.95" customHeight="1">
      <c r="A62" s="61"/>
      <c r="B62" s="60">
        <v>53</v>
      </c>
      <c r="C62" s="53" t="s">
        <v>326</v>
      </c>
      <c r="D62" s="54" t="s">
        <v>209</v>
      </c>
      <c r="E62" s="70">
        <f t="shared" si="2"/>
        <v>78</v>
      </c>
      <c r="F62" s="73">
        <f t="shared" si="3"/>
        <v>1</v>
      </c>
      <c r="G62" s="52">
        <v>79</v>
      </c>
      <c r="H62" s="52" t="s">
        <v>231</v>
      </c>
      <c r="I62" s="52" t="s">
        <v>231</v>
      </c>
      <c r="J62" s="52" t="s">
        <v>231</v>
      </c>
      <c r="K62" s="52" t="s">
        <v>231</v>
      </c>
      <c r="L62" s="52" t="s">
        <v>231</v>
      </c>
      <c r="M62" s="52" t="s">
        <v>231</v>
      </c>
      <c r="N62" s="52" t="s">
        <v>231</v>
      </c>
      <c r="O62" s="52" t="s">
        <v>231</v>
      </c>
      <c r="P62" s="52" t="s">
        <v>231</v>
      </c>
      <c r="Q62" s="52" t="s">
        <v>231</v>
      </c>
    </row>
    <row r="63" spans="1:17" ht="21.95" customHeight="1">
      <c r="A63" s="61"/>
      <c r="B63" s="60">
        <v>54</v>
      </c>
      <c r="C63" s="53" t="s">
        <v>319</v>
      </c>
      <c r="D63" s="54" t="s">
        <v>218</v>
      </c>
      <c r="E63" s="70">
        <f t="shared" si="2"/>
        <v>91</v>
      </c>
      <c r="F63" s="73">
        <f t="shared" si="3"/>
        <v>8</v>
      </c>
      <c r="G63" s="52">
        <v>49</v>
      </c>
      <c r="H63" s="52">
        <v>18</v>
      </c>
      <c r="I63" s="52" t="s">
        <v>231</v>
      </c>
      <c r="J63" s="52">
        <v>15</v>
      </c>
      <c r="K63" s="52">
        <v>-17</v>
      </c>
      <c r="L63" s="52" t="s">
        <v>231</v>
      </c>
      <c r="M63" s="52">
        <v>27</v>
      </c>
      <c r="N63" s="52">
        <v>3</v>
      </c>
      <c r="O63" s="52">
        <v>6</v>
      </c>
      <c r="P63" s="52">
        <v>-2</v>
      </c>
      <c r="Q63" s="52" t="s">
        <v>231</v>
      </c>
    </row>
  </sheetData>
  <mergeCells count="16">
    <mergeCell ref="A7:A8"/>
    <mergeCell ref="B7:B8"/>
    <mergeCell ref="C7:C8"/>
    <mergeCell ref="D7:D8"/>
    <mergeCell ref="G7:G8"/>
    <mergeCell ref="E7:E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rintOptions/>
  <pageMargins left="0.7" right="0.7" top="0.75" bottom="0.75" header="0.3" footer="0.3"/>
  <pageSetup horizontalDpi="600" verticalDpi="600" orientation="portrait" paperSize="9" scale="29"/>
  <colBreaks count="2" manualBreakCount="2">
    <brk id="17" max="16383" man="1"/>
    <brk id="1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Nepi</dc:creator>
  <cp:keywords/>
  <dc:description/>
  <cp:lastModifiedBy>utente</cp:lastModifiedBy>
  <cp:lastPrinted>2017-10-03T22:02:26Z</cp:lastPrinted>
  <dcterms:created xsi:type="dcterms:W3CDTF">2017-02-21T23:01:30Z</dcterms:created>
  <dcterms:modified xsi:type="dcterms:W3CDTF">2018-10-04T12:05:48Z</dcterms:modified>
  <cp:category/>
  <cp:version/>
  <cp:contentType/>
  <cp:contentStatus/>
</cp:coreProperties>
</file>