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Users/fabionepi/Downloads/"/>
    </mc:Choice>
  </mc:AlternateContent>
  <xr:revisionPtr revIDLastSave="0" documentId="10_ncr:8100000_{800CC7C4-4C75-0546-AAA2-A576B9EB52D8}" xr6:coauthVersionLast="32" xr6:coauthVersionMax="32" xr10:uidLastSave="{00000000-0000-0000-0000-000000000000}"/>
  <bookViews>
    <workbookView xWindow="0" yWindow="0" windowWidth="38400" windowHeight="21600" tabRatio="1000" activeTab="1" xr2:uid="{00000000-000D-0000-FFFF-FFFF00000000}"/>
  </bookViews>
  <sheets>
    <sheet name="FANTA SQUADRA CON 4 CATEGORIA" sheetId="41" state="hidden" r:id="rId1"/>
    <sheet name="FANTA SQUADRA" sheetId="25" r:id="rId2"/>
    <sheet name="CLASSIFICA Assoluto M" sheetId="24" r:id="rId3"/>
    <sheet name="Sheet1" sheetId="42" r:id="rId4"/>
    <sheet name="1° TAPPA" sheetId="10" state="hidden" r:id="rId5"/>
    <sheet name="CLASSIFICA" sheetId="11" state="hidden" r:id="rId6"/>
  </sheets>
  <definedNames>
    <definedName name="_xlnm._FilterDatabase" localSheetId="5" hidden="1">CLASSIFICA!$C$7:$Q$61</definedName>
    <definedName name="_xlnm._FilterDatabase" localSheetId="2" hidden="1">'CLASSIFICA Assoluto M'!$B$10:$S$175</definedName>
    <definedName name="_xlnm._FilterDatabase" localSheetId="1" hidden="1">'FANTA SQUADRA'!$N$47:$N$62</definedName>
    <definedName name="_xlnm._FilterDatabase" localSheetId="0" hidden="1">'FANTA SQUADRA CON 4 CATEGORIA'!$N$49:$N$64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84" i="24" l="1"/>
  <c r="F184" i="24"/>
  <c r="U184" i="24" s="1"/>
  <c r="G184" i="24" s="1"/>
  <c r="T179" i="24" l="1"/>
  <c r="F179" i="24"/>
  <c r="U179" i="24" s="1"/>
  <c r="G179" i="24" s="1"/>
  <c r="T177" i="24"/>
  <c r="F177" i="24"/>
  <c r="U177" i="24" s="1"/>
  <c r="G177" i="24" s="1"/>
  <c r="T174" i="24"/>
  <c r="F174" i="24"/>
  <c r="U174" i="24" s="1"/>
  <c r="G174" i="24" s="1"/>
  <c r="T202" i="24"/>
  <c r="F202" i="24"/>
  <c r="U202" i="24" s="1"/>
  <c r="G202" i="24" s="1"/>
  <c r="T173" i="24"/>
  <c r="F173" i="24"/>
  <c r="U173" i="24" s="1"/>
  <c r="G173" i="24" s="1"/>
  <c r="T155" i="24"/>
  <c r="F155" i="24"/>
  <c r="U155" i="24" s="1"/>
  <c r="G155" i="24" s="1"/>
  <c r="T149" i="24"/>
  <c r="F149" i="24"/>
  <c r="U149" i="24" s="1"/>
  <c r="G149" i="24" s="1"/>
  <c r="T141" i="24"/>
  <c r="F141" i="24"/>
  <c r="U141" i="24" s="1"/>
  <c r="G141" i="24" s="1"/>
  <c r="T117" i="24"/>
  <c r="F117" i="24"/>
  <c r="U117" i="24" s="1"/>
  <c r="G117" i="24" s="1"/>
  <c r="T103" i="24"/>
  <c r="F103" i="24"/>
  <c r="U103" i="24" s="1"/>
  <c r="G103" i="24" s="1"/>
  <c r="T93" i="24"/>
  <c r="F93" i="24"/>
  <c r="U93" i="24" s="1"/>
  <c r="G93" i="24" s="1"/>
  <c r="T75" i="24"/>
  <c r="F75" i="24"/>
  <c r="U75" i="24" s="1"/>
  <c r="G75" i="24" s="1"/>
  <c r="T170" i="24"/>
  <c r="F170" i="24"/>
  <c r="U170" i="24" s="1"/>
  <c r="G170" i="24" s="1"/>
  <c r="T126" i="24"/>
  <c r="F126" i="24"/>
  <c r="U126" i="24" s="1"/>
  <c r="G126" i="24" s="1"/>
  <c r="T92" i="24"/>
  <c r="E47" i="25" l="1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T217" i="24" l="1"/>
  <c r="F217" i="24"/>
  <c r="T204" i="24"/>
  <c r="F204" i="24"/>
  <c r="U204" i="24" s="1"/>
  <c r="G204" i="24" s="1"/>
  <c r="T148" i="24"/>
  <c r="T116" i="24"/>
  <c r="T102" i="24"/>
  <c r="T140" i="24"/>
  <c r="T159" i="24"/>
  <c r="T127" i="24"/>
  <c r="T83" i="24"/>
  <c r="F92" i="24"/>
  <c r="U92" i="24" s="1"/>
  <c r="G92" i="24" s="1"/>
  <c r="F148" i="24"/>
  <c r="U148" i="24" s="1"/>
  <c r="G148" i="24" s="1"/>
  <c r="F116" i="24"/>
  <c r="U116" i="24" s="1"/>
  <c r="G116" i="24" s="1"/>
  <c r="F102" i="24"/>
  <c r="U102" i="24" s="1"/>
  <c r="G102" i="24" s="1"/>
  <c r="F140" i="24"/>
  <c r="F159" i="24"/>
  <c r="F127" i="24"/>
  <c r="F83" i="24"/>
  <c r="U217" i="24" l="1"/>
  <c r="G217" i="24" s="1"/>
  <c r="T186" i="24"/>
  <c r="F186" i="24"/>
  <c r="U186" i="24" l="1"/>
  <c r="G186" i="24" s="1"/>
  <c r="T216" i="24"/>
  <c r="F216" i="24"/>
  <c r="U216" i="24" l="1"/>
  <c r="G216" i="24" s="1"/>
  <c r="F206" i="24"/>
  <c r="T206" i="24"/>
  <c r="F129" i="24"/>
  <c r="T129" i="24"/>
  <c r="F107" i="24"/>
  <c r="T107" i="24"/>
  <c r="N67" i="25"/>
  <c r="E41" i="25" s="1"/>
  <c r="N68" i="25"/>
  <c r="N69" i="25"/>
  <c r="N70" i="25"/>
  <c r="N71" i="25"/>
  <c r="N72" i="25"/>
  <c r="N73" i="25"/>
  <c r="N74" i="25"/>
  <c r="N75" i="25"/>
  <c r="N76" i="25"/>
  <c r="N77" i="25"/>
  <c r="N78" i="25"/>
  <c r="N79" i="25"/>
  <c r="N80" i="25"/>
  <c r="N81" i="25"/>
  <c r="N82" i="25"/>
  <c r="N83" i="25"/>
  <c r="N84" i="25"/>
  <c r="N85" i="25"/>
  <c r="N86" i="25"/>
  <c r="N87" i="25"/>
  <c r="N88" i="25"/>
  <c r="N89" i="25"/>
  <c r="N90" i="25"/>
  <c r="N91" i="25"/>
  <c r="N92" i="25"/>
  <c r="N93" i="25"/>
  <c r="N94" i="25"/>
  <c r="N95" i="25"/>
  <c r="N96" i="25"/>
  <c r="N97" i="25"/>
  <c r="N98" i="25"/>
  <c r="N99" i="25"/>
  <c r="N100" i="25"/>
  <c r="N101" i="25"/>
  <c r="N102" i="25"/>
  <c r="N103" i="25"/>
  <c r="N104" i="25"/>
  <c r="N105" i="25"/>
  <c r="N106" i="25"/>
  <c r="N107" i="25"/>
  <c r="N108" i="25"/>
  <c r="N109" i="25"/>
  <c r="N110" i="25"/>
  <c r="N111" i="25"/>
  <c r="N112" i="25"/>
  <c r="N113" i="25"/>
  <c r="N114" i="25"/>
  <c r="N115" i="25"/>
  <c r="N116" i="25"/>
  <c r="N117" i="25"/>
  <c r="N118" i="25"/>
  <c r="N119" i="25"/>
  <c r="N120" i="25"/>
  <c r="N121" i="25"/>
  <c r="N122" i="25"/>
  <c r="N123" i="25"/>
  <c r="N124" i="25"/>
  <c r="N125" i="25"/>
  <c r="N126" i="25"/>
  <c r="N127" i="25"/>
  <c r="N128" i="25"/>
  <c r="N129" i="25"/>
  <c r="N130" i="25"/>
  <c r="N131" i="25"/>
  <c r="N132" i="25"/>
  <c r="N133" i="25"/>
  <c r="N134" i="25"/>
  <c r="N135" i="25"/>
  <c r="N136" i="25"/>
  <c r="N137" i="25"/>
  <c r="N138" i="25"/>
  <c r="N139" i="25"/>
  <c r="N140" i="25"/>
  <c r="N141" i="25"/>
  <c r="N142" i="25"/>
  <c r="N143" i="25"/>
  <c r="N144" i="25"/>
  <c r="N145" i="25"/>
  <c r="N146" i="25"/>
  <c r="N147" i="25"/>
  <c r="N148" i="25"/>
  <c r="N149" i="25"/>
  <c r="N150" i="25"/>
  <c r="N151" i="25"/>
  <c r="N152" i="25"/>
  <c r="N153" i="25"/>
  <c r="N154" i="25"/>
  <c r="N155" i="25"/>
  <c r="N156" i="25"/>
  <c r="N157" i="25"/>
  <c r="N158" i="25"/>
  <c r="N159" i="25"/>
  <c r="N160" i="25"/>
  <c r="N161" i="25"/>
  <c r="N162" i="25"/>
  <c r="N163" i="25"/>
  <c r="N164" i="25"/>
  <c r="N165" i="25"/>
  <c r="N166" i="25"/>
  <c r="N167" i="25"/>
  <c r="N168" i="25"/>
  <c r="N169" i="25"/>
  <c r="N170" i="25"/>
  <c r="N171" i="25"/>
  <c r="N172" i="25"/>
  <c r="N173" i="25"/>
  <c r="N174" i="25"/>
  <c r="N175" i="25"/>
  <c r="N176" i="25"/>
  <c r="N177" i="25"/>
  <c r="N178" i="25"/>
  <c r="N179" i="25"/>
  <c r="N180" i="25"/>
  <c r="N66" i="25"/>
  <c r="E100" i="25"/>
  <c r="U83" i="24"/>
  <c r="G83" i="24" s="1"/>
  <c r="U127" i="24"/>
  <c r="G127" i="24" s="1"/>
  <c r="U159" i="24"/>
  <c r="G159" i="24" s="1"/>
  <c r="U140" i="24"/>
  <c r="G140" i="24" s="1"/>
  <c r="F193" i="24"/>
  <c r="T193" i="24"/>
  <c r="F190" i="24"/>
  <c r="T190" i="24"/>
  <c r="F95" i="24"/>
  <c r="T95" i="24"/>
  <c r="F106" i="24"/>
  <c r="T106" i="24"/>
  <c r="F119" i="24"/>
  <c r="T119" i="24"/>
  <c r="F118" i="24"/>
  <c r="T118" i="24"/>
  <c r="F145" i="24"/>
  <c r="T145" i="24"/>
  <c r="F86" i="24"/>
  <c r="T86" i="24"/>
  <c r="F157" i="24"/>
  <c r="T157" i="24"/>
  <c r="F158" i="24"/>
  <c r="T158" i="24"/>
  <c r="F165" i="24"/>
  <c r="T165" i="24"/>
  <c r="F171" i="24"/>
  <c r="T171" i="24"/>
  <c r="F151" i="24"/>
  <c r="T151" i="24"/>
  <c r="F128" i="24"/>
  <c r="T128" i="24"/>
  <c r="F180" i="24"/>
  <c r="T180" i="24"/>
  <c r="F182" i="24"/>
  <c r="T182" i="24"/>
  <c r="F185" i="24"/>
  <c r="T185" i="24"/>
  <c r="F178" i="24"/>
  <c r="T178" i="24"/>
  <c r="F189" i="24"/>
  <c r="T189" i="24"/>
  <c r="F176" i="24"/>
  <c r="T176" i="24"/>
  <c r="F191" i="24"/>
  <c r="T191" i="24"/>
  <c r="F213" i="24"/>
  <c r="F212" i="24"/>
  <c r="T212" i="24"/>
  <c r="F205" i="24"/>
  <c r="U205" i="24" s="1"/>
  <c r="G205" i="24" s="1"/>
  <c r="F210" i="24"/>
  <c r="T210" i="24"/>
  <c r="F207" i="24"/>
  <c r="T207" i="24"/>
  <c r="F203" i="24"/>
  <c r="T203" i="24"/>
  <c r="F208" i="24"/>
  <c r="U208" i="24" s="1"/>
  <c r="G208" i="24" s="1"/>
  <c r="F214" i="24"/>
  <c r="T214" i="24"/>
  <c r="F211" i="24"/>
  <c r="U211" i="24" s="1"/>
  <c r="G211" i="24" s="1"/>
  <c r="F209" i="24"/>
  <c r="T209" i="24"/>
  <c r="F215" i="24"/>
  <c r="T215" i="24"/>
  <c r="F218" i="24"/>
  <c r="U218" i="24" s="1"/>
  <c r="G218" i="24" s="1"/>
  <c r="F43" i="24"/>
  <c r="T43" i="24"/>
  <c r="F14" i="24"/>
  <c r="T14" i="24"/>
  <c r="F13" i="24"/>
  <c r="T13" i="24"/>
  <c r="F12" i="24"/>
  <c r="T12" i="24"/>
  <c r="F29" i="24"/>
  <c r="T29" i="24"/>
  <c r="F44" i="24"/>
  <c r="T44" i="24"/>
  <c r="F16" i="24"/>
  <c r="T16" i="24"/>
  <c r="F19" i="24"/>
  <c r="T19" i="24"/>
  <c r="F23" i="24"/>
  <c r="T23" i="24"/>
  <c r="F25" i="24"/>
  <c r="T25" i="24"/>
  <c r="F15" i="24"/>
  <c r="T15" i="24"/>
  <c r="F18" i="24"/>
  <c r="T18" i="24"/>
  <c r="F24" i="24"/>
  <c r="T24" i="24"/>
  <c r="F48" i="24"/>
  <c r="T48" i="24"/>
  <c r="F65" i="24"/>
  <c r="T65" i="24"/>
  <c r="F17" i="24"/>
  <c r="T17" i="24"/>
  <c r="F22" i="24"/>
  <c r="T22" i="24"/>
  <c r="F21" i="24"/>
  <c r="T21" i="24"/>
  <c r="F20" i="24"/>
  <c r="T20" i="24"/>
  <c r="F38" i="24"/>
  <c r="T38" i="24"/>
  <c r="F28" i="24"/>
  <c r="T28" i="24"/>
  <c r="F32" i="24"/>
  <c r="T32" i="24"/>
  <c r="F30" i="24"/>
  <c r="T30" i="24"/>
  <c r="F34" i="24"/>
  <c r="T34" i="24"/>
  <c r="F40" i="24"/>
  <c r="T40" i="24"/>
  <c r="F58" i="24"/>
  <c r="T58" i="24"/>
  <c r="F72" i="24"/>
  <c r="T72" i="24"/>
  <c r="F71" i="24"/>
  <c r="T71" i="24"/>
  <c r="F27" i="24"/>
  <c r="T27" i="24"/>
  <c r="F79" i="24"/>
  <c r="T79" i="24"/>
  <c r="F37" i="24"/>
  <c r="T37" i="24"/>
  <c r="F31" i="24"/>
  <c r="T31" i="24"/>
  <c r="F35" i="24"/>
  <c r="T35" i="24"/>
  <c r="F45" i="24"/>
  <c r="T45" i="24"/>
  <c r="F33" i="24"/>
  <c r="T33" i="24"/>
  <c r="F46" i="24"/>
  <c r="T46" i="24"/>
  <c r="F49" i="24"/>
  <c r="T49" i="24"/>
  <c r="F61" i="24"/>
  <c r="T61" i="24"/>
  <c r="F51" i="24"/>
  <c r="T51" i="24"/>
  <c r="F36" i="24"/>
  <c r="T36" i="24"/>
  <c r="F62" i="24"/>
  <c r="T62" i="24"/>
  <c r="F54" i="24"/>
  <c r="T54" i="24"/>
  <c r="F26" i="24"/>
  <c r="T26" i="24"/>
  <c r="F68" i="24"/>
  <c r="T68" i="24"/>
  <c r="F47" i="24"/>
  <c r="T47" i="24"/>
  <c r="F84" i="24"/>
  <c r="T84" i="24"/>
  <c r="F39" i="24"/>
  <c r="T39" i="24"/>
  <c r="F121" i="24"/>
  <c r="T121" i="24"/>
  <c r="F53" i="24"/>
  <c r="T53" i="24"/>
  <c r="F50" i="24"/>
  <c r="T50" i="24"/>
  <c r="F55" i="24"/>
  <c r="T55" i="24"/>
  <c r="F66" i="24"/>
  <c r="T66" i="24"/>
  <c r="F52" i="24"/>
  <c r="T52" i="24"/>
  <c r="F150" i="24"/>
  <c r="T150" i="24"/>
  <c r="F57" i="24"/>
  <c r="T57" i="24"/>
  <c r="F56" i="24"/>
  <c r="T56" i="24"/>
  <c r="F144" i="24"/>
  <c r="T144" i="24"/>
  <c r="F42" i="24"/>
  <c r="T42" i="24"/>
  <c r="F73" i="24"/>
  <c r="T73" i="24"/>
  <c r="F74" i="24"/>
  <c r="T74" i="24"/>
  <c r="F78" i="24"/>
  <c r="T78" i="24"/>
  <c r="F60" i="24"/>
  <c r="T60" i="24"/>
  <c r="F94" i="24"/>
  <c r="T94" i="24"/>
  <c r="F85" i="24"/>
  <c r="T85" i="24"/>
  <c r="F156" i="24"/>
  <c r="T156" i="24"/>
  <c r="F120" i="24"/>
  <c r="T120" i="24"/>
  <c r="F70" i="24"/>
  <c r="T70" i="24"/>
  <c r="F69" i="24"/>
  <c r="T69" i="24"/>
  <c r="F152" i="24"/>
  <c r="T152" i="24"/>
  <c r="F181" i="24"/>
  <c r="T181" i="24"/>
  <c r="F163" i="24"/>
  <c r="T163" i="24"/>
  <c r="F41" i="24"/>
  <c r="T41" i="24"/>
  <c r="F164" i="24"/>
  <c r="T164" i="24"/>
  <c r="F187" i="24"/>
  <c r="T187" i="24"/>
  <c r="F76" i="24"/>
  <c r="U76" i="24" s="1"/>
  <c r="G76" i="24" s="1"/>
  <c r="F77" i="24"/>
  <c r="U77" i="24" s="1"/>
  <c r="G77" i="24" s="1"/>
  <c r="F59" i="24"/>
  <c r="T59" i="24"/>
  <c r="F80" i="24"/>
  <c r="U80" i="24" s="1"/>
  <c r="G80" i="24" s="1"/>
  <c r="F82" i="24"/>
  <c r="U82" i="24" s="1"/>
  <c r="G82" i="24" s="1"/>
  <c r="F90" i="24"/>
  <c r="T90" i="24"/>
  <c r="F162" i="24"/>
  <c r="T162" i="24"/>
  <c r="F87" i="24"/>
  <c r="U87" i="24" s="1"/>
  <c r="G87" i="24" s="1"/>
  <c r="F88" i="24"/>
  <c r="U88" i="24" s="1"/>
  <c r="G88" i="24" s="1"/>
  <c r="F89" i="24"/>
  <c r="U89" i="24" s="1"/>
  <c r="G89" i="24" s="1"/>
  <c r="F64" i="24"/>
  <c r="T64" i="24"/>
  <c r="F104" i="24"/>
  <c r="T104" i="24"/>
  <c r="F91" i="24"/>
  <c r="U91" i="24" s="1"/>
  <c r="G91" i="24" s="1"/>
  <c r="F63" i="24"/>
  <c r="T63" i="24"/>
  <c r="F105" i="24"/>
  <c r="F96" i="24"/>
  <c r="U96" i="24" s="1"/>
  <c r="G96" i="24" s="1"/>
  <c r="F139" i="24"/>
  <c r="T139" i="24"/>
  <c r="F97" i="24"/>
  <c r="U97" i="24" s="1"/>
  <c r="G97" i="24" s="1"/>
  <c r="F98" i="24"/>
  <c r="U98" i="24" s="1"/>
  <c r="G98" i="24" s="1"/>
  <c r="F99" i="24"/>
  <c r="U99" i="24" s="1"/>
  <c r="G99" i="24" s="1"/>
  <c r="F125" i="24"/>
  <c r="T125" i="24"/>
  <c r="F81" i="24"/>
  <c r="F100" i="24"/>
  <c r="U100" i="24" s="1"/>
  <c r="G100" i="24" s="1"/>
  <c r="F101" i="24"/>
  <c r="F108" i="24"/>
  <c r="U108" i="24" s="1"/>
  <c r="G108" i="24" s="1"/>
  <c r="F109" i="24"/>
  <c r="U109" i="24" s="1"/>
  <c r="G109" i="24" s="1"/>
  <c r="F110" i="24"/>
  <c r="U110" i="24" s="1"/>
  <c r="G110" i="24" s="1"/>
  <c r="F111" i="24"/>
  <c r="U111" i="24" s="1"/>
  <c r="G111" i="24" s="1"/>
  <c r="F112" i="24"/>
  <c r="U112" i="24" s="1"/>
  <c r="G112" i="24" s="1"/>
  <c r="F113" i="24"/>
  <c r="U113" i="24" s="1"/>
  <c r="G113" i="24" s="1"/>
  <c r="F114" i="24"/>
  <c r="U114" i="24" s="1"/>
  <c r="G114" i="24" s="1"/>
  <c r="F115" i="24"/>
  <c r="U115" i="24" s="1"/>
  <c r="G115" i="24" s="1"/>
  <c r="F122" i="24"/>
  <c r="U122" i="24" s="1"/>
  <c r="G122" i="24" s="1"/>
  <c r="F123" i="24"/>
  <c r="U123" i="24" s="1"/>
  <c r="G123" i="24" s="1"/>
  <c r="F124" i="24"/>
  <c r="U124" i="24" s="1"/>
  <c r="G124" i="24" s="1"/>
  <c r="F132" i="24"/>
  <c r="U132" i="24" s="1"/>
  <c r="G132" i="24" s="1"/>
  <c r="F133" i="24"/>
  <c r="U133" i="24" s="1"/>
  <c r="G133" i="24" s="1"/>
  <c r="F134" i="24"/>
  <c r="U134" i="24" s="1"/>
  <c r="G134" i="24" s="1"/>
  <c r="F135" i="24"/>
  <c r="U135" i="24" s="1"/>
  <c r="G135" i="24" s="1"/>
  <c r="F136" i="24"/>
  <c r="U136" i="24" s="1"/>
  <c r="G136" i="24" s="1"/>
  <c r="F137" i="24"/>
  <c r="U137" i="24" s="1"/>
  <c r="G137" i="24" s="1"/>
  <c r="F138" i="24"/>
  <c r="U138" i="24" s="1"/>
  <c r="G138" i="24" s="1"/>
  <c r="F130" i="24"/>
  <c r="T130" i="24"/>
  <c r="F142" i="24"/>
  <c r="U142" i="24" s="1"/>
  <c r="G142" i="24" s="1"/>
  <c r="F143" i="24"/>
  <c r="U143" i="24" s="1"/>
  <c r="G143" i="24" s="1"/>
  <c r="F67" i="24"/>
  <c r="T67" i="24"/>
  <c r="F146" i="24"/>
  <c r="U146" i="24" s="1"/>
  <c r="G146" i="24" s="1"/>
  <c r="F147" i="24"/>
  <c r="U147" i="24" s="1"/>
  <c r="G147" i="24" s="1"/>
  <c r="F153" i="24"/>
  <c r="U153" i="24" s="1"/>
  <c r="G153" i="24" s="1"/>
  <c r="F154" i="24"/>
  <c r="U154" i="24" s="1"/>
  <c r="G154" i="24" s="1"/>
  <c r="F131" i="24"/>
  <c r="T131" i="24"/>
  <c r="F160" i="24"/>
  <c r="U160" i="24" s="1"/>
  <c r="G160" i="24" s="1"/>
  <c r="F161" i="24"/>
  <c r="U161" i="24" s="1"/>
  <c r="G161" i="24" s="1"/>
  <c r="F166" i="24"/>
  <c r="U166" i="24" s="1"/>
  <c r="G166" i="24" s="1"/>
  <c r="F167" i="24"/>
  <c r="U167" i="24" s="1"/>
  <c r="G167" i="24" s="1"/>
  <c r="F168" i="24"/>
  <c r="U168" i="24" s="1"/>
  <c r="G168" i="24" s="1"/>
  <c r="F169" i="24"/>
  <c r="U169" i="24" s="1"/>
  <c r="G169" i="24" s="1"/>
  <c r="F172" i="24"/>
  <c r="U172" i="24" s="1"/>
  <c r="G172" i="24" s="1"/>
  <c r="F175" i="24"/>
  <c r="U175" i="24" s="1"/>
  <c r="G175" i="24" s="1"/>
  <c r="F188" i="24"/>
  <c r="T188" i="24"/>
  <c r="F183" i="24"/>
  <c r="U183" i="24" s="1"/>
  <c r="G183" i="24" s="1"/>
  <c r="F192" i="24"/>
  <c r="U192" i="24" s="1"/>
  <c r="G192" i="24" s="1"/>
  <c r="F11" i="24"/>
  <c r="T11" i="24"/>
  <c r="R1" i="24"/>
  <c r="D1" i="24"/>
  <c r="S1" i="24" s="1"/>
  <c r="E1" i="24" s="1"/>
  <c r="B22" i="25"/>
  <c r="F11" i="25" s="1"/>
  <c r="F31" i="25"/>
  <c r="I24" i="25"/>
  <c r="E31" i="25"/>
  <c r="A22" i="25"/>
  <c r="F10" i="25" s="1"/>
  <c r="E66" i="25"/>
  <c r="E67" i="25"/>
  <c r="E33" i="25" s="1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T213" i="24"/>
  <c r="T205" i="24"/>
  <c r="T208" i="24"/>
  <c r="T211" i="24"/>
  <c r="T218" i="24"/>
  <c r="F1048568" i="24"/>
  <c r="T76" i="24"/>
  <c r="T80" i="24"/>
  <c r="T77" i="24"/>
  <c r="T82" i="24"/>
  <c r="T132" i="24"/>
  <c r="T87" i="24"/>
  <c r="T88" i="24"/>
  <c r="T89" i="24"/>
  <c r="T91" i="24"/>
  <c r="T105" i="24"/>
  <c r="T96" i="24"/>
  <c r="T97" i="24"/>
  <c r="T98" i="24"/>
  <c r="T99" i="24"/>
  <c r="T81" i="24"/>
  <c r="T100" i="24"/>
  <c r="T101" i="24"/>
  <c r="T108" i="24"/>
  <c r="T109" i="24"/>
  <c r="T110" i="24"/>
  <c r="T111" i="24"/>
  <c r="T112" i="24"/>
  <c r="T113" i="24"/>
  <c r="T114" i="24"/>
  <c r="T115" i="24"/>
  <c r="T122" i="24"/>
  <c r="T123" i="24"/>
  <c r="T124" i="24"/>
  <c r="T133" i="24"/>
  <c r="T134" i="24"/>
  <c r="T135" i="24"/>
  <c r="T136" i="24"/>
  <c r="T137" i="24"/>
  <c r="T138" i="24"/>
  <c r="T142" i="24"/>
  <c r="T143" i="24"/>
  <c r="T146" i="24"/>
  <c r="T147" i="24"/>
  <c r="T153" i="24"/>
  <c r="T154" i="24"/>
  <c r="T160" i="24"/>
  <c r="T161" i="24"/>
  <c r="T166" i="24"/>
  <c r="T167" i="24"/>
  <c r="T168" i="24"/>
  <c r="T169" i="24"/>
  <c r="T172" i="24"/>
  <c r="T175" i="24"/>
  <c r="T183" i="24"/>
  <c r="T192" i="24"/>
  <c r="E109" i="25"/>
  <c r="E110" i="25"/>
  <c r="E111" i="25"/>
  <c r="E112" i="25"/>
  <c r="E113" i="25"/>
  <c r="E114" i="25"/>
  <c r="E115" i="25"/>
  <c r="V13" i="25"/>
  <c r="V12" i="25"/>
  <c r="E261" i="41"/>
  <c r="E260" i="41"/>
  <c r="E259" i="41"/>
  <c r="E258" i="41"/>
  <c r="E257" i="41"/>
  <c r="E256" i="41"/>
  <c r="E255" i="41"/>
  <c r="N182" i="41"/>
  <c r="N181" i="41"/>
  <c r="N180" i="41"/>
  <c r="N179" i="41"/>
  <c r="N178" i="41"/>
  <c r="N177" i="41"/>
  <c r="N176" i="41"/>
  <c r="N175" i="41"/>
  <c r="N174" i="41"/>
  <c r="N173" i="41"/>
  <c r="N172" i="41"/>
  <c r="N171" i="41"/>
  <c r="N170" i="41"/>
  <c r="N169" i="41"/>
  <c r="N168" i="41"/>
  <c r="N167" i="41"/>
  <c r="N166" i="41"/>
  <c r="N165" i="41"/>
  <c r="N164" i="41"/>
  <c r="N163" i="41"/>
  <c r="N162" i="41"/>
  <c r="N161" i="41"/>
  <c r="N160" i="41"/>
  <c r="N159" i="41"/>
  <c r="N158" i="41"/>
  <c r="N157" i="41"/>
  <c r="N156" i="41"/>
  <c r="N155" i="41"/>
  <c r="N154" i="41"/>
  <c r="N153" i="41"/>
  <c r="N152" i="41"/>
  <c r="N151" i="41"/>
  <c r="N150" i="41"/>
  <c r="N149" i="41"/>
  <c r="N148" i="41"/>
  <c r="N147" i="41"/>
  <c r="N146" i="41"/>
  <c r="N145" i="41"/>
  <c r="N144" i="41"/>
  <c r="N143" i="41"/>
  <c r="N142" i="41"/>
  <c r="N141" i="41"/>
  <c r="N140" i="41"/>
  <c r="N139" i="41"/>
  <c r="N138" i="41"/>
  <c r="N137" i="41"/>
  <c r="N136" i="41"/>
  <c r="N135" i="41"/>
  <c r="N134" i="41"/>
  <c r="E134" i="41"/>
  <c r="N133" i="41"/>
  <c r="E133" i="41"/>
  <c r="N132" i="41"/>
  <c r="E132" i="41"/>
  <c r="N131" i="41"/>
  <c r="E131" i="41"/>
  <c r="N130" i="41"/>
  <c r="E130" i="41"/>
  <c r="N129" i="41"/>
  <c r="E129" i="41"/>
  <c r="N128" i="41"/>
  <c r="E128" i="41"/>
  <c r="N127" i="41"/>
  <c r="E127" i="41"/>
  <c r="N126" i="41"/>
  <c r="E126" i="41"/>
  <c r="N125" i="41"/>
  <c r="E125" i="41"/>
  <c r="N124" i="41"/>
  <c r="E124" i="41"/>
  <c r="N123" i="41"/>
  <c r="E123" i="41"/>
  <c r="N122" i="41"/>
  <c r="E122" i="41"/>
  <c r="N121" i="41"/>
  <c r="E121" i="41"/>
  <c r="N120" i="41"/>
  <c r="E120" i="41"/>
  <c r="N119" i="41"/>
  <c r="E119" i="41"/>
  <c r="N118" i="41"/>
  <c r="E118" i="41"/>
  <c r="N117" i="41"/>
  <c r="E117" i="41"/>
  <c r="N116" i="41"/>
  <c r="E116" i="41"/>
  <c r="N115" i="41"/>
  <c r="E115" i="41"/>
  <c r="N114" i="41"/>
  <c r="E114" i="41"/>
  <c r="N113" i="41"/>
  <c r="E113" i="41"/>
  <c r="N112" i="41"/>
  <c r="E112" i="41"/>
  <c r="N111" i="41"/>
  <c r="E111" i="41"/>
  <c r="N110" i="41"/>
  <c r="E110" i="41"/>
  <c r="N109" i="41"/>
  <c r="E109" i="41"/>
  <c r="N108" i="41"/>
  <c r="E108" i="41"/>
  <c r="N107" i="41"/>
  <c r="E107" i="41"/>
  <c r="N106" i="41"/>
  <c r="E106" i="41"/>
  <c r="E41" i="41"/>
  <c r="N105" i="41"/>
  <c r="N104" i="41"/>
  <c r="N103" i="41"/>
  <c r="N102" i="41"/>
  <c r="E102" i="41"/>
  <c r="N101" i="41"/>
  <c r="E101" i="41"/>
  <c r="N100" i="41"/>
  <c r="E100" i="41"/>
  <c r="N99" i="41"/>
  <c r="E99" i="41"/>
  <c r="N98" i="41"/>
  <c r="E98" i="41"/>
  <c r="N97" i="41"/>
  <c r="E97" i="41"/>
  <c r="N96" i="41"/>
  <c r="E96" i="41"/>
  <c r="N95" i="41"/>
  <c r="E95" i="41"/>
  <c r="N94" i="41"/>
  <c r="E94" i="41"/>
  <c r="N93" i="41"/>
  <c r="E93" i="41"/>
  <c r="N92" i="41"/>
  <c r="E92" i="41"/>
  <c r="N91" i="41"/>
  <c r="E91" i="41"/>
  <c r="N90" i="41"/>
  <c r="E90" i="41"/>
  <c r="N89" i="41"/>
  <c r="E89" i="41"/>
  <c r="N88" i="41"/>
  <c r="E88" i="41"/>
  <c r="F35" i="41"/>
  <c r="N87" i="41"/>
  <c r="E87" i="41"/>
  <c r="N86" i="41"/>
  <c r="N85" i="41"/>
  <c r="N84" i="41"/>
  <c r="N83" i="41"/>
  <c r="E83" i="41"/>
  <c r="N82" i="41"/>
  <c r="E82" i="41"/>
  <c r="N81" i="41"/>
  <c r="E81" i="41"/>
  <c r="N80" i="41"/>
  <c r="E80" i="41"/>
  <c r="N79" i="41"/>
  <c r="E79" i="41"/>
  <c r="N78" i="41"/>
  <c r="E78" i="41"/>
  <c r="N77" i="41"/>
  <c r="E77" i="41"/>
  <c r="N76" i="41"/>
  <c r="E76" i="41"/>
  <c r="N75" i="41"/>
  <c r="E75" i="41"/>
  <c r="N74" i="41"/>
  <c r="E74" i="41"/>
  <c r="N73" i="41"/>
  <c r="E73" i="41"/>
  <c r="N72" i="41"/>
  <c r="E72" i="41"/>
  <c r="N71" i="41"/>
  <c r="E71" i="41"/>
  <c r="N70" i="41"/>
  <c r="E70" i="41"/>
  <c r="N69" i="41"/>
  <c r="E69" i="41"/>
  <c r="E33" i="41"/>
  <c r="N68" i="41"/>
  <c r="F39" i="41"/>
  <c r="E68" i="41"/>
  <c r="N64" i="41"/>
  <c r="E64" i="41"/>
  <c r="N63" i="41"/>
  <c r="E63" i="41"/>
  <c r="N62" i="41"/>
  <c r="E62" i="41"/>
  <c r="N61" i="41"/>
  <c r="E61" i="41"/>
  <c r="N60" i="41"/>
  <c r="E60" i="41"/>
  <c r="N59" i="41"/>
  <c r="E59" i="41"/>
  <c r="N58" i="41"/>
  <c r="E58" i="41"/>
  <c r="N57" i="41"/>
  <c r="E57" i="41"/>
  <c r="N56" i="41"/>
  <c r="E56" i="41"/>
  <c r="N55" i="41"/>
  <c r="E55" i="41"/>
  <c r="N54" i="41"/>
  <c r="E54" i="41"/>
  <c r="N53" i="41"/>
  <c r="E53" i="41"/>
  <c r="N52" i="41"/>
  <c r="E52" i="41"/>
  <c r="N51" i="41"/>
  <c r="E51" i="41"/>
  <c r="N50" i="41"/>
  <c r="E50" i="41"/>
  <c r="N49" i="41"/>
  <c r="E49" i="41"/>
  <c r="F41" i="41"/>
  <c r="F37" i="41"/>
  <c r="E37" i="41"/>
  <c r="F31" i="41"/>
  <c r="E31" i="41"/>
  <c r="I24" i="41"/>
  <c r="B22" i="41"/>
  <c r="A22" i="41"/>
  <c r="F10" i="41"/>
  <c r="F11" i="41"/>
  <c r="V11" i="41"/>
  <c r="P11" i="41"/>
  <c r="V10" i="41"/>
  <c r="V9" i="41"/>
  <c r="V8" i="41"/>
  <c r="T8" i="41"/>
  <c r="P8" i="41"/>
  <c r="E108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N47" i="25"/>
  <c r="F37" i="25" s="1"/>
  <c r="N48" i="25"/>
  <c r="N49" i="25"/>
  <c r="N50" i="25"/>
  <c r="N51" i="25"/>
  <c r="N52" i="25"/>
  <c r="N53" i="25"/>
  <c r="N54" i="25"/>
  <c r="N55" i="25"/>
  <c r="N56" i="25"/>
  <c r="N57" i="25"/>
  <c r="N58" i="25"/>
  <c r="N59" i="25"/>
  <c r="N60" i="25"/>
  <c r="N61" i="25"/>
  <c r="N62" i="25"/>
  <c r="E104" i="25"/>
  <c r="F39" i="25" s="1"/>
  <c r="E105" i="25"/>
  <c r="E259" i="25"/>
  <c r="E258" i="25"/>
  <c r="E257" i="25"/>
  <c r="E256" i="25"/>
  <c r="E255" i="25"/>
  <c r="E254" i="25"/>
  <c r="E253" i="25"/>
  <c r="E106" i="25"/>
  <c r="E107" i="25"/>
  <c r="E116" i="25"/>
  <c r="E117" i="25"/>
  <c r="E118" i="25"/>
  <c r="E119" i="25"/>
  <c r="E120" i="25"/>
  <c r="E121" i="25"/>
  <c r="E122" i="25"/>
  <c r="E123" i="25"/>
  <c r="E124" i="25"/>
  <c r="E125" i="25"/>
  <c r="E126" i="25"/>
  <c r="E127" i="25"/>
  <c r="E128" i="25"/>
  <c r="E129" i="25"/>
  <c r="E130" i="25"/>
  <c r="E131" i="25"/>
  <c r="E132" i="25"/>
  <c r="F55" i="11"/>
  <c r="E55" i="11"/>
  <c r="F23" i="11"/>
  <c r="E23" i="11"/>
  <c r="V11" i="25"/>
  <c r="P11" i="25"/>
  <c r="V10" i="25"/>
  <c r="V9" i="25"/>
  <c r="V8" i="25"/>
  <c r="T8" i="25"/>
  <c r="P8" i="25"/>
  <c r="F30" i="11"/>
  <c r="E30" i="11"/>
  <c r="F40" i="11"/>
  <c r="E40" i="11"/>
  <c r="F34" i="11"/>
  <c r="E34" i="11"/>
  <c r="F9" i="11"/>
  <c r="E9" i="11"/>
  <c r="F11" i="11"/>
  <c r="E11" i="11"/>
  <c r="F21" i="11"/>
  <c r="E21" i="11"/>
  <c r="F16" i="11"/>
  <c r="E16" i="11"/>
  <c r="F12" i="11"/>
  <c r="E12" i="11"/>
  <c r="F13" i="11"/>
  <c r="E13" i="11"/>
  <c r="F41" i="11"/>
  <c r="E41" i="11"/>
  <c r="F15" i="11"/>
  <c r="E15" i="11"/>
  <c r="F33" i="11"/>
  <c r="E33" i="11"/>
  <c r="F46" i="11"/>
  <c r="E46" i="11"/>
  <c r="F25" i="11"/>
  <c r="E25" i="11"/>
  <c r="F48" i="11"/>
  <c r="E48" i="11"/>
  <c r="F36" i="11"/>
  <c r="E36" i="11"/>
  <c r="F20" i="11"/>
  <c r="E20" i="11"/>
  <c r="F50" i="11"/>
  <c r="E50" i="11"/>
  <c r="F39" i="11"/>
  <c r="E39" i="11"/>
  <c r="F45" i="11"/>
  <c r="E45" i="11"/>
  <c r="F29" i="11"/>
  <c r="E29" i="11"/>
  <c r="F53" i="11"/>
  <c r="E53" i="11"/>
  <c r="F19" i="11"/>
  <c r="E19" i="11"/>
  <c r="F17" i="11"/>
  <c r="E17" i="11"/>
  <c r="F10" i="11"/>
  <c r="E10" i="11"/>
  <c r="F14" i="11"/>
  <c r="E14" i="11"/>
  <c r="F24" i="11"/>
  <c r="E24" i="11"/>
  <c r="F37" i="11"/>
  <c r="E37" i="11"/>
  <c r="F49" i="11"/>
  <c r="E49" i="11"/>
  <c r="F22" i="11"/>
  <c r="E22" i="11"/>
  <c r="F35" i="11"/>
  <c r="E35" i="11"/>
  <c r="F51" i="11"/>
  <c r="E51" i="11"/>
  <c r="F31" i="11"/>
  <c r="E31" i="11"/>
  <c r="F44" i="11"/>
  <c r="E44" i="11"/>
  <c r="F18" i="11"/>
  <c r="E18" i="11"/>
  <c r="F56" i="11"/>
  <c r="E56" i="11"/>
  <c r="F28" i="11"/>
  <c r="E28" i="11"/>
  <c r="F57" i="11"/>
  <c r="E57" i="11"/>
  <c r="F26" i="11"/>
  <c r="E26" i="11"/>
  <c r="F58" i="11"/>
  <c r="E58" i="11"/>
  <c r="F59" i="11"/>
  <c r="E59" i="11"/>
  <c r="F52" i="11"/>
  <c r="E52" i="11"/>
  <c r="F63" i="11"/>
  <c r="E63" i="11"/>
  <c r="F42" i="11"/>
  <c r="E42" i="11"/>
  <c r="F27" i="11"/>
  <c r="E27" i="11"/>
  <c r="F38" i="11"/>
  <c r="E38" i="11"/>
  <c r="F43" i="11"/>
  <c r="E43" i="11"/>
  <c r="F60" i="11"/>
  <c r="E60" i="11"/>
  <c r="F61" i="11"/>
  <c r="E61" i="11"/>
  <c r="F62" i="11"/>
  <c r="E62" i="11"/>
  <c r="F54" i="11"/>
  <c r="E54" i="11"/>
  <c r="F47" i="11"/>
  <c r="E47" i="11"/>
  <c r="K254" i="10"/>
  <c r="K208" i="10"/>
  <c r="K207" i="10"/>
  <c r="K206" i="10"/>
  <c r="K205" i="10"/>
  <c r="K204" i="10"/>
  <c r="F204" i="10"/>
  <c r="K13" i="10"/>
  <c r="K12" i="10"/>
  <c r="K11" i="10"/>
  <c r="K10" i="10"/>
  <c r="K9" i="10"/>
  <c r="F9" i="10"/>
  <c r="K158" i="10"/>
  <c r="K157" i="10"/>
  <c r="K156" i="10"/>
  <c r="K155" i="10"/>
  <c r="K154" i="10"/>
  <c r="F154" i="10"/>
  <c r="K248" i="10"/>
  <c r="K247" i="10"/>
  <c r="K246" i="10"/>
  <c r="K245" i="10"/>
  <c r="F244" i="10"/>
  <c r="K213" i="10"/>
  <c r="K212" i="10"/>
  <c r="K209" i="10"/>
  <c r="F209" i="10"/>
  <c r="K210" i="10"/>
  <c r="K211" i="10"/>
  <c r="K173" i="10"/>
  <c r="K172" i="10"/>
  <c r="K171" i="10"/>
  <c r="K170" i="10"/>
  <c r="K169" i="10"/>
  <c r="F169" i="10"/>
  <c r="K193" i="10"/>
  <c r="K192" i="10"/>
  <c r="K189" i="10"/>
  <c r="F189" i="10"/>
  <c r="K190" i="10"/>
  <c r="K191" i="10"/>
  <c r="K98" i="10"/>
  <c r="K97" i="10"/>
  <c r="K96" i="10"/>
  <c r="K95" i="10"/>
  <c r="K94" i="10"/>
  <c r="F94" i="10"/>
  <c r="K218" i="10"/>
  <c r="K217" i="10"/>
  <c r="K216" i="10"/>
  <c r="K214" i="10"/>
  <c r="K215" i="10"/>
  <c r="F214" i="10"/>
  <c r="K93" i="10"/>
  <c r="K92" i="10"/>
  <c r="K91" i="10"/>
  <c r="K90" i="10"/>
  <c r="K89" i="10"/>
  <c r="F89" i="10"/>
  <c r="K118" i="10"/>
  <c r="K117" i="10"/>
  <c r="K114" i="10"/>
  <c r="F114" i="10"/>
  <c r="K115" i="10"/>
  <c r="K116" i="10"/>
  <c r="K238" i="10"/>
  <c r="K237" i="10"/>
  <c r="K236" i="10"/>
  <c r="K235" i="10"/>
  <c r="K234" i="10"/>
  <c r="F234" i="10"/>
  <c r="K188" i="10"/>
  <c r="K187" i="10"/>
  <c r="K184" i="10"/>
  <c r="F184" i="10"/>
  <c r="K185" i="10"/>
  <c r="K186" i="10"/>
  <c r="K143" i="10"/>
  <c r="K142" i="10"/>
  <c r="K141" i="10"/>
  <c r="K140" i="10"/>
  <c r="K139" i="10"/>
  <c r="F139" i="10"/>
  <c r="K63" i="10"/>
  <c r="K62" i="10"/>
  <c r="K61" i="10"/>
  <c r="K59" i="10"/>
  <c r="K60" i="10"/>
  <c r="F59" i="10"/>
  <c r="K203" i="10"/>
  <c r="K202" i="10"/>
  <c r="K201" i="10"/>
  <c r="K200" i="10"/>
  <c r="K199" i="10"/>
  <c r="F199" i="10"/>
  <c r="K183" i="10"/>
  <c r="K182" i="10"/>
  <c r="K179" i="10"/>
  <c r="F179" i="10"/>
  <c r="K180" i="10"/>
  <c r="K181" i="10"/>
  <c r="K228" i="10"/>
  <c r="K227" i="10"/>
  <c r="K226" i="10"/>
  <c r="K225" i="10"/>
  <c r="K224" i="10"/>
  <c r="F224" i="10"/>
  <c r="K163" i="10"/>
  <c r="K162" i="10"/>
  <c r="K159" i="10"/>
  <c r="F159" i="10"/>
  <c r="K160" i="10"/>
  <c r="K161" i="10"/>
  <c r="K113" i="10"/>
  <c r="K112" i="10"/>
  <c r="K111" i="10"/>
  <c r="K110" i="10"/>
  <c r="K109" i="10"/>
  <c r="F109" i="10"/>
  <c r="K148" i="10"/>
  <c r="K147" i="10"/>
  <c r="K144" i="10"/>
  <c r="F144" i="10"/>
  <c r="K145" i="10"/>
  <c r="K146" i="10"/>
  <c r="K28" i="10"/>
  <c r="K27" i="10"/>
  <c r="K26" i="10"/>
  <c r="K25" i="10"/>
  <c r="K24" i="10"/>
  <c r="F24" i="10"/>
  <c r="K88" i="10"/>
  <c r="K87" i="10"/>
  <c r="K84" i="10"/>
  <c r="F84" i="10"/>
  <c r="K85" i="10"/>
  <c r="K86" i="10"/>
  <c r="K23" i="10"/>
  <c r="K22" i="10"/>
  <c r="K21" i="10"/>
  <c r="K20" i="10"/>
  <c r="K19" i="10"/>
  <c r="F19" i="10"/>
  <c r="K138" i="10"/>
  <c r="K137" i="10"/>
  <c r="K134" i="10"/>
  <c r="F134" i="10"/>
  <c r="K135" i="10"/>
  <c r="K136" i="10"/>
  <c r="K243" i="10"/>
  <c r="K242" i="10"/>
  <c r="K241" i="10"/>
  <c r="K240" i="10"/>
  <c r="K239" i="10"/>
  <c r="F239" i="10"/>
  <c r="K253" i="10"/>
  <c r="K252" i="10"/>
  <c r="K249" i="10"/>
  <c r="F249" i="10"/>
  <c r="K250" i="10"/>
  <c r="K251" i="10"/>
  <c r="K18" i="10"/>
  <c r="K17" i="10"/>
  <c r="K16" i="10"/>
  <c r="K15" i="10"/>
  <c r="K14" i="10"/>
  <c r="F14" i="10"/>
  <c r="K53" i="10"/>
  <c r="K52" i="10"/>
  <c r="K49" i="10"/>
  <c r="F49" i="10"/>
  <c r="K50" i="10"/>
  <c r="K51" i="10"/>
  <c r="K233" i="10"/>
  <c r="K232" i="10"/>
  <c r="K231" i="10"/>
  <c r="K230" i="10"/>
  <c r="K229" i="10"/>
  <c r="F229" i="10"/>
  <c r="K168" i="10"/>
  <c r="K167" i="10"/>
  <c r="F164" i="10"/>
  <c r="K166" i="10"/>
  <c r="K164" i="10"/>
  <c r="K153" i="10"/>
  <c r="K152" i="10"/>
  <c r="K149" i="10"/>
  <c r="K150" i="10"/>
  <c r="K151" i="10"/>
  <c r="F149" i="10"/>
  <c r="K128" i="10"/>
  <c r="K127" i="10"/>
  <c r="K126" i="10"/>
  <c r="F124" i="10"/>
  <c r="K125" i="10"/>
  <c r="K124" i="10"/>
  <c r="K68" i="10"/>
  <c r="K67" i="10"/>
  <c r="K64" i="10"/>
  <c r="K65" i="10"/>
  <c r="K66" i="10"/>
  <c r="F64" i="10"/>
  <c r="K38" i="10"/>
  <c r="K37" i="10"/>
  <c r="K36" i="10"/>
  <c r="F34" i="10"/>
  <c r="K35" i="10"/>
  <c r="K34" i="10"/>
  <c r="K108" i="10"/>
  <c r="K107" i="10"/>
  <c r="K104" i="10"/>
  <c r="K105" i="10"/>
  <c r="K106" i="10"/>
  <c r="F104" i="10"/>
  <c r="K223" i="10"/>
  <c r="K222" i="10"/>
  <c r="K221" i="10"/>
  <c r="F219" i="10"/>
  <c r="K220" i="10"/>
  <c r="K219" i="10"/>
  <c r="K123" i="10"/>
  <c r="K122" i="10"/>
  <c r="K119" i="10"/>
  <c r="K120" i="10"/>
  <c r="K121" i="10"/>
  <c r="F119" i="10"/>
  <c r="K48" i="10"/>
  <c r="K47" i="10"/>
  <c r="K46" i="10"/>
  <c r="F44" i="10"/>
  <c r="K45" i="10"/>
  <c r="K44" i="10"/>
  <c r="K178" i="10"/>
  <c r="K177" i="10"/>
  <c r="K174" i="10"/>
  <c r="K175" i="10"/>
  <c r="K176" i="10"/>
  <c r="F174" i="10"/>
  <c r="K103" i="10"/>
  <c r="K102" i="10"/>
  <c r="K101" i="10"/>
  <c r="F99" i="10"/>
  <c r="K100" i="10"/>
  <c r="K99" i="10"/>
  <c r="F54" i="10"/>
  <c r="K132" i="10"/>
  <c r="F129" i="10"/>
  <c r="K30" i="10"/>
  <c r="F29" i="10"/>
  <c r="K197" i="10"/>
  <c r="K195" i="10"/>
  <c r="K196" i="10"/>
  <c r="F194" i="10"/>
  <c r="K75" i="10"/>
  <c r="F74" i="10"/>
  <c r="K74" i="10"/>
  <c r="K83" i="10"/>
  <c r="K82" i="10"/>
  <c r="F79" i="10"/>
  <c r="K80" i="10"/>
  <c r="K71" i="10"/>
  <c r="K70" i="10"/>
  <c r="F69" i="10"/>
  <c r="K69" i="10"/>
  <c r="K43" i="10"/>
  <c r="K42" i="10"/>
  <c r="K39" i="10"/>
  <c r="K40" i="10"/>
  <c r="K41" i="10"/>
  <c r="F39" i="10"/>
  <c r="K258" i="10"/>
  <c r="K257" i="10"/>
  <c r="K256" i="10"/>
  <c r="K255" i="10"/>
  <c r="F254" i="10"/>
  <c r="F32" i="11"/>
  <c r="E32" i="11"/>
  <c r="F33" i="41"/>
  <c r="I23" i="41"/>
  <c r="I25" i="41"/>
  <c r="D22" i="41"/>
  <c r="F13" i="41"/>
  <c r="E35" i="41"/>
  <c r="E39" i="41"/>
  <c r="E43" i="41"/>
  <c r="H21" i="41"/>
  <c r="F43" i="41"/>
  <c r="I27" i="41"/>
  <c r="E22" i="41"/>
  <c r="F14" i="41"/>
  <c r="F15" i="41"/>
  <c r="D21" i="41"/>
  <c r="C21" i="41"/>
  <c r="B21" i="41"/>
  <c r="E21" i="41"/>
  <c r="C22" i="41"/>
  <c r="F21" i="41"/>
  <c r="G21" i="41"/>
  <c r="J21" i="41"/>
  <c r="F12" i="41"/>
  <c r="U107" i="24" l="1"/>
  <c r="G107" i="24" s="1"/>
  <c r="U213" i="24"/>
  <c r="G213" i="24" s="1"/>
  <c r="U191" i="24"/>
  <c r="G191" i="24" s="1"/>
  <c r="U101" i="24"/>
  <c r="G101" i="24" s="1"/>
  <c r="U125" i="24"/>
  <c r="G125" i="24" s="1"/>
  <c r="U81" i="24"/>
  <c r="G81" i="24" s="1"/>
  <c r="F35" i="25"/>
  <c r="F33" i="25"/>
  <c r="U44" i="24"/>
  <c r="G44" i="24" s="1"/>
  <c r="U23" i="24"/>
  <c r="G23" i="24" s="1"/>
  <c r="U29" i="24"/>
  <c r="G29" i="24" s="1"/>
  <c r="U43" i="24"/>
  <c r="G43" i="24" s="1"/>
  <c r="U38" i="24"/>
  <c r="G38" i="24" s="1"/>
  <c r="E39" i="25"/>
  <c r="U210" i="24"/>
  <c r="G210" i="24" s="1"/>
  <c r="U206" i="24"/>
  <c r="G206" i="24" s="1"/>
  <c r="F41" i="25"/>
  <c r="I27" i="25" s="1"/>
  <c r="E22" i="25" s="1"/>
  <c r="F14" i="25" s="1"/>
  <c r="U90" i="24"/>
  <c r="G90" i="24" s="1"/>
  <c r="U120" i="24"/>
  <c r="G120" i="24" s="1"/>
  <c r="U85" i="24"/>
  <c r="G85" i="24" s="1"/>
  <c r="U139" i="24"/>
  <c r="G139" i="24" s="1"/>
  <c r="U78" i="24"/>
  <c r="G78" i="24" s="1"/>
  <c r="U129" i="24"/>
  <c r="G129" i="24" s="1"/>
  <c r="E37" i="25"/>
  <c r="E35" i="25"/>
  <c r="U59" i="24"/>
  <c r="G59" i="24" s="1"/>
  <c r="U187" i="24"/>
  <c r="G187" i="24" s="1"/>
  <c r="U73" i="24"/>
  <c r="G73" i="24" s="1"/>
  <c r="U144" i="24"/>
  <c r="G144" i="24" s="1"/>
  <c r="U57" i="24"/>
  <c r="G57" i="24" s="1"/>
  <c r="U53" i="24"/>
  <c r="G53" i="24" s="1"/>
  <c r="U33" i="24"/>
  <c r="G33" i="24" s="1"/>
  <c r="U27" i="24"/>
  <c r="G27" i="24" s="1"/>
  <c r="U189" i="24"/>
  <c r="G189" i="24" s="1"/>
  <c r="U185" i="24"/>
  <c r="G185" i="24" s="1"/>
  <c r="U180" i="24"/>
  <c r="G180" i="24" s="1"/>
  <c r="U151" i="24"/>
  <c r="G151" i="24" s="1"/>
  <c r="U165" i="24"/>
  <c r="G165" i="24" s="1"/>
  <c r="U157" i="24"/>
  <c r="G157" i="24" s="1"/>
  <c r="U67" i="24"/>
  <c r="G67" i="24" s="1"/>
  <c r="U130" i="24"/>
  <c r="G130" i="24" s="1"/>
  <c r="U164" i="24"/>
  <c r="G164" i="24" s="1"/>
  <c r="U70" i="24"/>
  <c r="G70" i="24" s="1"/>
  <c r="U74" i="24"/>
  <c r="G74" i="24" s="1"/>
  <c r="U176" i="24"/>
  <c r="G176" i="24" s="1"/>
  <c r="U178" i="24"/>
  <c r="G178" i="24" s="1"/>
  <c r="U182" i="24"/>
  <c r="G182" i="24" s="1"/>
  <c r="U128" i="24"/>
  <c r="G128" i="24" s="1"/>
  <c r="U171" i="24"/>
  <c r="G171" i="24" s="1"/>
  <c r="U158" i="24"/>
  <c r="G158" i="24" s="1"/>
  <c r="U86" i="24"/>
  <c r="G86" i="24" s="1"/>
  <c r="U118" i="24"/>
  <c r="G118" i="24" s="1"/>
  <c r="U106" i="24"/>
  <c r="G106" i="24" s="1"/>
  <c r="U214" i="24"/>
  <c r="G214" i="24" s="1"/>
  <c r="U156" i="24"/>
  <c r="G156" i="24" s="1"/>
  <c r="U72" i="24"/>
  <c r="G72" i="24" s="1"/>
  <c r="U105" i="24"/>
  <c r="G105" i="24" s="1"/>
  <c r="U14" i="24"/>
  <c r="G14" i="24" s="1"/>
  <c r="U131" i="24"/>
  <c r="G131" i="24" s="1"/>
  <c r="U63" i="24"/>
  <c r="G63" i="24" s="1"/>
  <c r="U162" i="24"/>
  <c r="G162" i="24" s="1"/>
  <c r="U94" i="24"/>
  <c r="G94" i="24" s="1"/>
  <c r="U61" i="24"/>
  <c r="G61" i="24" s="1"/>
  <c r="U79" i="24"/>
  <c r="G79" i="24" s="1"/>
  <c r="U17" i="24"/>
  <c r="G17" i="24" s="1"/>
  <c r="U18" i="24"/>
  <c r="G18" i="24" s="1"/>
  <c r="U25" i="24"/>
  <c r="G25" i="24" s="1"/>
  <c r="U145" i="24"/>
  <c r="G145" i="24" s="1"/>
  <c r="U119" i="24"/>
  <c r="G119" i="24" s="1"/>
  <c r="U95" i="24"/>
  <c r="G95" i="24" s="1"/>
  <c r="U193" i="24"/>
  <c r="G193" i="24" s="1"/>
  <c r="U212" i="24"/>
  <c r="G212" i="24" s="1"/>
  <c r="U209" i="24"/>
  <c r="G209" i="24" s="1"/>
  <c r="U203" i="24"/>
  <c r="G203" i="24" s="1"/>
  <c r="U190" i="24"/>
  <c r="G190" i="24" s="1"/>
  <c r="U150" i="24"/>
  <c r="G150" i="24" s="1"/>
  <c r="U47" i="24"/>
  <c r="G47" i="24" s="1"/>
  <c r="U42" i="24"/>
  <c r="G42" i="24" s="1"/>
  <c r="U60" i="24"/>
  <c r="G60" i="24" s="1"/>
  <c r="U26" i="24"/>
  <c r="G26" i="24" s="1"/>
  <c r="U32" i="24"/>
  <c r="G32" i="24" s="1"/>
  <c r="U30" i="24"/>
  <c r="G30" i="24" s="1"/>
  <c r="U215" i="24"/>
  <c r="G215" i="24" s="1"/>
  <c r="U207" i="24"/>
  <c r="G207" i="24" s="1"/>
  <c r="U188" i="24"/>
  <c r="G188" i="24" s="1"/>
  <c r="U181" i="24"/>
  <c r="G181" i="24" s="1"/>
  <c r="U19" i="24"/>
  <c r="G19" i="24" s="1"/>
  <c r="U66" i="24"/>
  <c r="G66" i="24" s="1"/>
  <c r="U50" i="24"/>
  <c r="G50" i="24" s="1"/>
  <c r="U121" i="24"/>
  <c r="G121" i="24" s="1"/>
  <c r="U84" i="24"/>
  <c r="G84" i="24" s="1"/>
  <c r="U54" i="24"/>
  <c r="G54" i="24" s="1"/>
  <c r="U36" i="24"/>
  <c r="G36" i="24" s="1"/>
  <c r="U49" i="24"/>
  <c r="G49" i="24" s="1"/>
  <c r="U45" i="24"/>
  <c r="G45" i="24" s="1"/>
  <c r="U31" i="24"/>
  <c r="G31" i="24" s="1"/>
  <c r="U71" i="24"/>
  <c r="G71" i="24" s="1"/>
  <c r="U58" i="24"/>
  <c r="G58" i="24" s="1"/>
  <c r="U34" i="24"/>
  <c r="G34" i="24" s="1"/>
  <c r="U20" i="24"/>
  <c r="G20" i="24" s="1"/>
  <c r="U22" i="24"/>
  <c r="G22" i="24" s="1"/>
  <c r="U65" i="24"/>
  <c r="G65" i="24" s="1"/>
  <c r="U24" i="24"/>
  <c r="G24" i="24" s="1"/>
  <c r="U41" i="24"/>
  <c r="G41" i="24" s="1"/>
  <c r="U11" i="24"/>
  <c r="G11" i="24" s="1"/>
  <c r="U104" i="24"/>
  <c r="G104" i="24" s="1"/>
  <c r="U163" i="24"/>
  <c r="G163" i="24" s="1"/>
  <c r="U152" i="24"/>
  <c r="G152" i="24" s="1"/>
  <c r="U56" i="24"/>
  <c r="G56" i="24" s="1"/>
  <c r="U52" i="24"/>
  <c r="G52" i="24" s="1"/>
  <c r="U28" i="24"/>
  <c r="G28" i="24" s="1"/>
  <c r="U15" i="24"/>
  <c r="G15" i="24" s="1"/>
  <c r="U12" i="24"/>
  <c r="G12" i="24" s="1"/>
  <c r="U64" i="24"/>
  <c r="G64" i="24" s="1"/>
  <c r="U69" i="24"/>
  <c r="G69" i="24" s="1"/>
  <c r="U55" i="24"/>
  <c r="G55" i="24" s="1"/>
  <c r="U39" i="24"/>
  <c r="G39" i="24" s="1"/>
  <c r="U68" i="24"/>
  <c r="G68" i="24" s="1"/>
  <c r="U62" i="24"/>
  <c r="G62" i="24" s="1"/>
  <c r="U51" i="24"/>
  <c r="G51" i="24" s="1"/>
  <c r="U46" i="24"/>
  <c r="G46" i="24" s="1"/>
  <c r="U35" i="24"/>
  <c r="G35" i="24" s="1"/>
  <c r="U37" i="24"/>
  <c r="G37" i="24" s="1"/>
  <c r="U40" i="24"/>
  <c r="G40" i="24" s="1"/>
  <c r="U21" i="24"/>
  <c r="G21" i="24" s="1"/>
  <c r="U48" i="24"/>
  <c r="G48" i="24" s="1"/>
  <c r="U16" i="24"/>
  <c r="G16" i="24" s="1"/>
  <c r="U13" i="24"/>
  <c r="G13" i="24" s="1"/>
  <c r="G21" i="25" l="1"/>
  <c r="I23" i="25"/>
  <c r="I25" i="25" s="1"/>
  <c r="D22" i="25" s="1"/>
  <c r="F13" i="25" s="1"/>
  <c r="B21" i="25"/>
  <c r="E21" i="25"/>
  <c r="D21" i="25"/>
  <c r="C21" i="25"/>
  <c r="H21" i="25"/>
  <c r="C22" i="25"/>
  <c r="J21" i="25" l="1"/>
  <c r="F12" i="25" s="1"/>
  <c r="F15" i="25" s="1"/>
</calcChain>
</file>

<file path=xl/sharedStrings.xml><?xml version="1.0" encoding="utf-8"?>
<sst xmlns="http://schemas.openxmlformats.org/spreadsheetml/2006/main" count="3589" uniqueCount="555">
  <si>
    <t>COGNOME</t>
  </si>
  <si>
    <t>NOME</t>
  </si>
  <si>
    <t>SQUADRA</t>
  </si>
  <si>
    <t>QUOTA</t>
  </si>
  <si>
    <t>LOMBARDI</t>
  </si>
  <si>
    <t>ALBERTO</t>
  </si>
  <si>
    <t>Footgolf Ca del Moro</t>
  </si>
  <si>
    <t xml:space="preserve">CECCARINI </t>
  </si>
  <si>
    <t>LUCA</t>
  </si>
  <si>
    <t>NEPI</t>
  </si>
  <si>
    <t>FABIO</t>
  </si>
  <si>
    <t>Footgolf Pisa</t>
  </si>
  <si>
    <t>FIESOLI</t>
  </si>
  <si>
    <t>ALESSIO</t>
  </si>
  <si>
    <t>Footgolf Prato</t>
  </si>
  <si>
    <t>SELMI</t>
  </si>
  <si>
    <t>Footgolf Rosignano</t>
  </si>
  <si>
    <t xml:space="preserve">CANEPA </t>
  </si>
  <si>
    <t>VITTORIO</t>
  </si>
  <si>
    <t>DECARIA</t>
  </si>
  <si>
    <t>LEONARDO</t>
  </si>
  <si>
    <t>CASTELLANI</t>
  </si>
  <si>
    <t>ANDREA</t>
  </si>
  <si>
    <t>Footgolf Shangay</t>
  </si>
  <si>
    <t>ROBERTO</t>
  </si>
  <si>
    <t>Footgolf Coteto</t>
  </si>
  <si>
    <t>GRASSI</t>
  </si>
  <si>
    <t>SIMONE</t>
  </si>
  <si>
    <t>CIANTELLI</t>
  </si>
  <si>
    <t>FRANCESCO</t>
  </si>
  <si>
    <t>MACHI'</t>
  </si>
  <si>
    <t>GIOVANNI</t>
  </si>
  <si>
    <t>BUSONI</t>
  </si>
  <si>
    <t>DANIELE</t>
  </si>
  <si>
    <t>Footgolf Cecina</t>
  </si>
  <si>
    <t>MOSCHI</t>
  </si>
  <si>
    <t>GORI</t>
  </si>
  <si>
    <t>1° TAPPA</t>
  </si>
  <si>
    <t>GIANFRANCO</t>
  </si>
  <si>
    <t>2° TAPPA</t>
  </si>
  <si>
    <t>3° TAPPA</t>
  </si>
  <si>
    <t>NUCCI</t>
  </si>
  <si>
    <t>4° TAPPA</t>
  </si>
  <si>
    <t>GIANNI</t>
  </si>
  <si>
    <t>5° TAPPA</t>
  </si>
  <si>
    <t>6° TAPPA</t>
  </si>
  <si>
    <t>7° TAPPA</t>
  </si>
  <si>
    <t>8° TAPPA</t>
  </si>
  <si>
    <t>9° TAPPA</t>
  </si>
  <si>
    <t>10° TAPPA</t>
  </si>
  <si>
    <t>11° TAPPA</t>
  </si>
  <si>
    <t>MONTAGNANI</t>
  </si>
  <si>
    <t xml:space="preserve">L'ABBATE </t>
  </si>
  <si>
    <t>MARCO</t>
  </si>
  <si>
    <t>Footgolf Siena</t>
  </si>
  <si>
    <t>GIANLUCA</t>
  </si>
  <si>
    <t xml:space="preserve">COGONI </t>
  </si>
  <si>
    <t>RICCARDO</t>
  </si>
  <si>
    <t>ROMANACCI</t>
  </si>
  <si>
    <t>FIORENTINI</t>
  </si>
  <si>
    <t>FABIANO</t>
  </si>
  <si>
    <t>MOSCHINI</t>
  </si>
  <si>
    <t>BORGHESI</t>
  </si>
  <si>
    <t>Footgolf San Miniato</t>
  </si>
  <si>
    <t>LA ROCCA</t>
  </si>
  <si>
    <t>MARCEDDU</t>
  </si>
  <si>
    <t>FABRIZIO</t>
  </si>
  <si>
    <t>CHELONI</t>
  </si>
  <si>
    <t>BARTOLI</t>
  </si>
  <si>
    <t>MATTEO</t>
  </si>
  <si>
    <t>CIAPETTI</t>
  </si>
  <si>
    <t>MASSIMO</t>
  </si>
  <si>
    <t>GERACI</t>
  </si>
  <si>
    <t>ANICHINI</t>
  </si>
  <si>
    <t>ALDO</t>
  </si>
  <si>
    <t>CIULLO</t>
  </si>
  <si>
    <t>CHIARA</t>
  </si>
  <si>
    <t>SAMPIERI</t>
  </si>
  <si>
    <t>CARLO</t>
  </si>
  <si>
    <t>LOMBARDO</t>
  </si>
  <si>
    <t>gioc. Individuale</t>
  </si>
  <si>
    <t>BINI</t>
  </si>
  <si>
    <t>VETTORI</t>
  </si>
  <si>
    <t>Footgolf La Cappelleria</t>
  </si>
  <si>
    <t>GRONCHI</t>
  </si>
  <si>
    <t>EMILIANO</t>
  </si>
  <si>
    <t>QUARATESI</t>
  </si>
  <si>
    <t>MAURO</t>
  </si>
  <si>
    <t>CALAMAI</t>
  </si>
  <si>
    <t>CLAUDIO</t>
  </si>
  <si>
    <t>PAOLI</t>
  </si>
  <si>
    <t>ELISA</t>
  </si>
  <si>
    <t>TOMARCHIO</t>
  </si>
  <si>
    <t>BAGNOLI</t>
  </si>
  <si>
    <t>ALESSANDRO</t>
  </si>
  <si>
    <t>FIORI</t>
  </si>
  <si>
    <t>BOLOGNESI</t>
  </si>
  <si>
    <t>CASAGLI</t>
  </si>
  <si>
    <t>REMO</t>
  </si>
  <si>
    <t>DOLFI</t>
  </si>
  <si>
    <t>MASSIMILIANO</t>
  </si>
  <si>
    <t>CANDIA</t>
  </si>
  <si>
    <t>PAOLA</t>
  </si>
  <si>
    <t xml:space="preserve">BORETTI </t>
  </si>
  <si>
    <t>PAOLO</t>
  </si>
  <si>
    <t>GRAGNANI</t>
  </si>
  <si>
    <t>NICOLA</t>
  </si>
  <si>
    <t>Footgof Coteto</t>
  </si>
  <si>
    <t>SANTONI</t>
  </si>
  <si>
    <t>STEFANO</t>
  </si>
  <si>
    <t>BARBINI</t>
  </si>
  <si>
    <t>FILIPPO</t>
  </si>
  <si>
    <t>CASTAGNI</t>
  </si>
  <si>
    <t>REGGIO</t>
  </si>
  <si>
    <t>MANTERI</t>
  </si>
  <si>
    <t>EDOARDO</t>
  </si>
  <si>
    <t>FERRANTI</t>
  </si>
  <si>
    <t>ANTONIO</t>
  </si>
  <si>
    <t>TOGNETTI</t>
  </si>
  <si>
    <t>MAGAGNINI</t>
  </si>
  <si>
    <t>FEDERICO</t>
  </si>
  <si>
    <t>CALDINI</t>
  </si>
  <si>
    <t>GUIDO</t>
  </si>
  <si>
    <t>PETRUZZI</t>
  </si>
  <si>
    <t>IURI</t>
  </si>
  <si>
    <t>MECCARIELLO</t>
  </si>
  <si>
    <t>PATRIZIA</t>
  </si>
  <si>
    <t xml:space="preserve">CAGNONI </t>
  </si>
  <si>
    <t>MARTINELLI</t>
  </si>
  <si>
    <t>CETARINI</t>
  </si>
  <si>
    <t>MARCELLO</t>
  </si>
  <si>
    <t>VANACORE</t>
  </si>
  <si>
    <t>MARTELLI</t>
  </si>
  <si>
    <t>CAVALLINI</t>
  </si>
  <si>
    <t>MANUELA</t>
  </si>
  <si>
    <t>CARICO</t>
  </si>
  <si>
    <t>ANTONELLA</t>
  </si>
  <si>
    <t>DESIATO</t>
  </si>
  <si>
    <t>LANDI</t>
  </si>
  <si>
    <t>PRESTA</t>
  </si>
  <si>
    <t>PIERDOMENICO</t>
  </si>
  <si>
    <t>BIBBIANI</t>
  </si>
  <si>
    <t>ALICE</t>
  </si>
  <si>
    <t>TOP PLAYER</t>
  </si>
  <si>
    <t>1° CATEGORIA</t>
  </si>
  <si>
    <t>2° CATEGORIA</t>
  </si>
  <si>
    <t>FANTA FOOTGOLF TOSCANA</t>
  </si>
  <si>
    <t>STAGIONE 2017</t>
  </si>
  <si>
    <t>ISTRUZIONI</t>
  </si>
  <si>
    <t>IL FILE E':</t>
  </si>
  <si>
    <t>SCONTO PRESIDENTE</t>
  </si>
  <si>
    <t>PRESIDENTE (COGNOME NOME)</t>
  </si>
  <si>
    <t>CREDITO TOTALE</t>
  </si>
  <si>
    <t>CATEGORIA TOP PLAYER</t>
  </si>
  <si>
    <t>PRIMA CATEGORIA</t>
  </si>
  <si>
    <t>SECONDA CATEGORIA</t>
  </si>
  <si>
    <t>1) Riempire sia il campo FANTASQUADRA che il campo PRESIDENTE (Cognome-Nome)</t>
  </si>
  <si>
    <t>FANTASQUADRA</t>
  </si>
  <si>
    <t>2) Selezionare un giocatore per ogni categoria (apri il menu' a tendina nella cella NOME di ogni categoria)</t>
  </si>
  <si>
    <t>COSTO GIOCATORi</t>
  </si>
  <si>
    <t>SEMAFORO</t>
  </si>
  <si>
    <t>CLASSIFICA DI TAPPA - CASTELFALFI</t>
  </si>
  <si>
    <t>COGONI RICCARDO</t>
  </si>
  <si>
    <t>MONTAGNANI MARCO</t>
  </si>
  <si>
    <t>1° CAT.</t>
  </si>
  <si>
    <t>FIORI GIANLUCA</t>
  </si>
  <si>
    <t>2° CAT.</t>
  </si>
  <si>
    <t>SANTONI STEFANO</t>
  </si>
  <si>
    <t>3° CAT.</t>
  </si>
  <si>
    <t>CECCARINI MATTIA</t>
  </si>
  <si>
    <t>FEMMINILE&amp;UNDER</t>
  </si>
  <si>
    <t>SQUADRA / PRESIDENTE</t>
  </si>
  <si>
    <t>PUNTEGGIO TOTALE</t>
  </si>
  <si>
    <t>ROSA</t>
  </si>
  <si>
    <t>SCORE</t>
  </si>
  <si>
    <t>CATEGORIE</t>
  </si>
  <si>
    <t>ANICHINI ALDO</t>
  </si>
  <si>
    <t>FIESOLI ALESSIO</t>
  </si>
  <si>
    <t>BINI GIANLUCA</t>
  </si>
  <si>
    <t>BOLOGNESI GIOVANNI</t>
  </si>
  <si>
    <t>BUSONI PATRIZIA</t>
  </si>
  <si>
    <t>CARICO ANTONELLA</t>
  </si>
  <si>
    <t>CAGNONI STEFANO</t>
  </si>
  <si>
    <t>COGONI  RICCARDO</t>
  </si>
  <si>
    <t>CALDINI GUIDO</t>
  </si>
  <si>
    <t>CANDIA PAOLA</t>
  </si>
  <si>
    <t>CECCARINI LUCA</t>
  </si>
  <si>
    <t>PAOLI ELISA</t>
  </si>
  <si>
    <t>MARCEDDU FABRIZIO</t>
  </si>
  <si>
    <t>CIANTELLI FRANSCESCO</t>
  </si>
  <si>
    <t>COGONI LEONARDO</t>
  </si>
  <si>
    <t>COGONI  LEONARDO</t>
  </si>
  <si>
    <t>DECARIA LEONARDO</t>
  </si>
  <si>
    <t>CECCARINI  MATTIA</t>
  </si>
  <si>
    <t>FERRANTI ANTONIO</t>
  </si>
  <si>
    <t>FIORENTINI ALESSIO</t>
  </si>
  <si>
    <t>FIORENTINI FABIANO</t>
  </si>
  <si>
    <t>GERACI MARCO</t>
  </si>
  <si>
    <t>GRASSI SIMONE</t>
  </si>
  <si>
    <t>GORI GIANFRANCO</t>
  </si>
  <si>
    <t>NUCCI GIANNI</t>
  </si>
  <si>
    <t>GRAGNANI NICOLA</t>
  </si>
  <si>
    <t>GRASSI MASSIMO</t>
  </si>
  <si>
    <t>GRONCHI EMILIANO</t>
  </si>
  <si>
    <t>L'ABBATE GIANLUCA</t>
  </si>
  <si>
    <t>LOMBARDI ALBERTO</t>
  </si>
  <si>
    <t>SAMPIERI CARLO</t>
  </si>
  <si>
    <t>LOMBARDO FRANCESCO</t>
  </si>
  <si>
    <t>MACHI' GIOVANNI</t>
  </si>
  <si>
    <t>MAGAGNINI FEDERICO</t>
  </si>
  <si>
    <t>MECCARIELLO MARCO</t>
  </si>
  <si>
    <t>MOSCHINI MARCO</t>
  </si>
  <si>
    <t>NEPI FABIO</t>
  </si>
  <si>
    <t>QUARTESI MAURO</t>
  </si>
  <si>
    <t>SELMI FABIO</t>
  </si>
  <si>
    <t>TOMARCHIO MATTIA</t>
  </si>
  <si>
    <t>BEZZI LUCA</t>
  </si>
  <si>
    <t>G&amp;G</t>
  </si>
  <si>
    <t>CIAPETTI ALESSIO</t>
  </si>
  <si>
    <t>PRESIDENTE</t>
  </si>
  <si>
    <t>POS</t>
  </si>
  <si>
    <t>CLASSIFICA GENERALE</t>
  </si>
  <si>
    <t>PREMIO + COPPA</t>
  </si>
  <si>
    <t>COPPA</t>
  </si>
  <si>
    <t>PLAY-OFF</t>
  </si>
  <si>
    <t>FINE STAGIONE</t>
  </si>
  <si>
    <t>POS.</t>
  </si>
  <si>
    <t>TOTALE</t>
  </si>
  <si>
    <t>PALOMBO</t>
  </si>
  <si>
    <t>FAVILLI</t>
  </si>
  <si>
    <t>DARIO</t>
  </si>
  <si>
    <t>Cat.</t>
  </si>
  <si>
    <t>Cognome</t>
  </si>
  <si>
    <t>Nome</t>
  </si>
  <si>
    <t>Squadra</t>
  </si>
  <si>
    <t>T</t>
  </si>
  <si>
    <t>-</t>
  </si>
  <si>
    <t>O</t>
  </si>
  <si>
    <t>P</t>
  </si>
  <si>
    <t>L</t>
  </si>
  <si>
    <t>A</t>
  </si>
  <si>
    <t>Y</t>
  </si>
  <si>
    <t>E</t>
  </si>
  <si>
    <t>R</t>
  </si>
  <si>
    <t>1^</t>
  </si>
  <si>
    <t>C</t>
  </si>
  <si>
    <t>INCROCCI</t>
  </si>
  <si>
    <t>G</t>
  </si>
  <si>
    <t>DERCHI</t>
  </si>
  <si>
    <t>I</t>
  </si>
  <si>
    <t>2^</t>
  </si>
  <si>
    <t>3^</t>
  </si>
  <si>
    <t>GIULIO</t>
  </si>
  <si>
    <t>0</t>
  </si>
  <si>
    <t>AMORE</t>
  </si>
  <si>
    <t>OLINTO</t>
  </si>
  <si>
    <t>MATTEINI</t>
  </si>
  <si>
    <t>DISEGNI</t>
  </si>
  <si>
    <t>CECCONI</t>
  </si>
  <si>
    <t>GIACOMO</t>
  </si>
  <si>
    <t>ANGELO</t>
  </si>
  <si>
    <t>MIRKO</t>
  </si>
  <si>
    <t>TICCIATI</t>
  </si>
  <si>
    <t>CASTELLACCI</t>
  </si>
  <si>
    <t>OLIVELLI</t>
  </si>
  <si>
    <t>BERNOCCHI</t>
  </si>
  <si>
    <t>MAURIZIO</t>
  </si>
  <si>
    <t>DI NOIA</t>
  </si>
  <si>
    <t>SALVATORE</t>
  </si>
  <si>
    <t>FEDI</t>
  </si>
  <si>
    <t>ALIOSCIA</t>
  </si>
  <si>
    <t>PANI</t>
  </si>
  <si>
    <t>CIARDI DUPRE'</t>
  </si>
  <si>
    <t>GERI</t>
  </si>
  <si>
    <t>EMANUELE</t>
  </si>
  <si>
    <t>RIBECAI</t>
  </si>
  <si>
    <t>DAVIDE</t>
  </si>
  <si>
    <t>GIOVANNESCHI</t>
  </si>
  <si>
    <t>BARSOTTI</t>
  </si>
  <si>
    <t>FABIANA</t>
  </si>
  <si>
    <t>COGONI ANGELO</t>
  </si>
  <si>
    <t>FAVILLI DARIO</t>
  </si>
  <si>
    <t>ROMANACCI LUCA</t>
  </si>
  <si>
    <t>CASTELLANI ANDREA</t>
  </si>
  <si>
    <t>FANTA ALBATROSS</t>
  </si>
  <si>
    <t>#NONVINCOMAI#</t>
  </si>
  <si>
    <t>LAMAGGICA</t>
  </si>
  <si>
    <t>ANGELOOOOSSSSS</t>
  </si>
  <si>
    <t>NIKAPENNY99</t>
  </si>
  <si>
    <t>TOGNETTI NICOLA</t>
  </si>
  <si>
    <t>MATTITALIA</t>
  </si>
  <si>
    <t>IMBUCATI</t>
  </si>
  <si>
    <t>BENFICA</t>
  </si>
  <si>
    <t>CANEPA VITTORIO</t>
  </si>
  <si>
    <t>I ROSSOBLU</t>
  </si>
  <si>
    <t>UNPEROTTO</t>
  </si>
  <si>
    <t>PER UN PUGNO DI PUTT</t>
  </si>
  <si>
    <t>CIULLO CHIARA</t>
  </si>
  <si>
    <t>LIBECCIATA TEAM</t>
  </si>
  <si>
    <t>FOOTGOLF STEFRAVIT</t>
  </si>
  <si>
    <t>FREDIANI TAMARA</t>
  </si>
  <si>
    <t>DORINA82</t>
  </si>
  <si>
    <t>RINTONTEAM</t>
  </si>
  <si>
    <t>BARAGAZZA</t>
  </si>
  <si>
    <t>VAIBELLA</t>
  </si>
  <si>
    <t>DESIATO CHIARA</t>
  </si>
  <si>
    <t>FG EVRIBADI</t>
  </si>
  <si>
    <t>PAPPIANA FOOTGOLF</t>
  </si>
  <si>
    <t>F.C. DINAMO GRIZZLY</t>
  </si>
  <si>
    <t>PRATESI SI NASCE</t>
  </si>
  <si>
    <t>BARDO SHANGAY</t>
  </si>
  <si>
    <t>BAGNOLI ALESSANDRO</t>
  </si>
  <si>
    <t>STELLA ROSSA</t>
  </si>
  <si>
    <t>PRESTA PIERDOMENICO</t>
  </si>
  <si>
    <t>YOUNG ZEUS</t>
  </si>
  <si>
    <t>QUARATESI MAURO</t>
  </si>
  <si>
    <t>ANTISTRISCE TEAM</t>
  </si>
  <si>
    <t>SAMBUCA JUNIORS</t>
  </si>
  <si>
    <t>ALLORATULLOSATE FGT</t>
  </si>
  <si>
    <t>AWESOME TEAM</t>
  </si>
  <si>
    <t>PALESTRA DI CIOLO</t>
  </si>
  <si>
    <t>CALCIOMANIA 2013</t>
  </si>
  <si>
    <t>PIUCCINQUEKEMENO FGT</t>
  </si>
  <si>
    <t>BARTOLI MATTEO</t>
  </si>
  <si>
    <t>DAI DAI DAI</t>
  </si>
  <si>
    <t>BUSONI DANIELE</t>
  </si>
  <si>
    <t>LEGIO NOVA INVICTA</t>
  </si>
  <si>
    <t>BARBINI FILIPPO</t>
  </si>
  <si>
    <t>GOLDEN FOOTS</t>
  </si>
  <si>
    <t>FG PONTECOSI</t>
  </si>
  <si>
    <t>GOFFISTI</t>
  </si>
  <si>
    <t>CAVALLINI SIMONE</t>
  </si>
  <si>
    <t>FANTA QDO</t>
  </si>
  <si>
    <t>LA PUT-LANIERA</t>
  </si>
  <si>
    <t>PETRUZZI YURI</t>
  </si>
  <si>
    <t>TRIGLIA LIVORNESE</t>
  </si>
  <si>
    <t>GABRI FGT</t>
  </si>
  <si>
    <t>AC COLONNATA</t>
  </si>
  <si>
    <t>MATILDE 2007</t>
  </si>
  <si>
    <t>I RACCATTATI</t>
  </si>
  <si>
    <t>LA ROCCA ROBERTO</t>
  </si>
  <si>
    <t>LION</t>
  </si>
  <si>
    <t>L'ABBATE FRANCESCO</t>
  </si>
  <si>
    <t>TICCIATI SQUAD PERIGNANO</t>
  </si>
  <si>
    <t>TICCIATI RICCARDO</t>
  </si>
  <si>
    <t>TAXI DRIVER 14</t>
  </si>
  <si>
    <t>LES DES A</t>
  </si>
  <si>
    <t>FOOTFIGHTERSGOLF</t>
  </si>
  <si>
    <t>BE POSITIVE 13</t>
  </si>
  <si>
    <t>FUTGOLFE</t>
  </si>
  <si>
    <t>PISCINI ANDREA</t>
  </si>
  <si>
    <t>SCARDIGLI</t>
  </si>
  <si>
    <t>BORCHI</t>
  </si>
  <si>
    <t>CRISTIAN</t>
  </si>
  <si>
    <t>GALIGANI</t>
  </si>
  <si>
    <t>BECHELLI</t>
  </si>
  <si>
    <t>CECCARELLI</t>
  </si>
  <si>
    <t>BUTI</t>
  </si>
  <si>
    <t>PISCINI</t>
  </si>
  <si>
    <t>DE GIOIA</t>
  </si>
  <si>
    <t>BRAMBILLA</t>
  </si>
  <si>
    <t>BELGUORI</t>
  </si>
  <si>
    <t>SAVINO</t>
  </si>
  <si>
    <t>PERINI</t>
  </si>
  <si>
    <t>PERINI MARCO</t>
  </si>
  <si>
    <t>TEAM'BARAZZO</t>
  </si>
  <si>
    <t>BUTI LEONARDO</t>
  </si>
  <si>
    <t>ORANGE TEAM</t>
  </si>
  <si>
    <t>TAPPE</t>
  </si>
  <si>
    <t>GIOCATE</t>
  </si>
  <si>
    <t>-11</t>
  </si>
  <si>
    <t>-5</t>
  </si>
  <si>
    <t>-2</t>
  </si>
  <si>
    <t>-1</t>
  </si>
  <si>
    <t>-6</t>
  </si>
  <si>
    <t>-10</t>
  </si>
  <si>
    <t>-3</t>
  </si>
  <si>
    <t>LUCHETTI</t>
  </si>
  <si>
    <t>CHIAVACCI</t>
  </si>
  <si>
    <t>IACOPO</t>
  </si>
  <si>
    <t>PUCCI</t>
  </si>
  <si>
    <t>FABBRI</t>
  </si>
  <si>
    <t>FRANCO</t>
  </si>
  <si>
    <t>MACCHIONI</t>
  </si>
  <si>
    <t>LORENZO</t>
  </si>
  <si>
    <t>BATTINI</t>
  </si>
  <si>
    <t>SCARRONE</t>
  </si>
  <si>
    <t>GEORGIUS</t>
  </si>
  <si>
    <t>CANEPA GIORGIO</t>
  </si>
  <si>
    <t>2</t>
  </si>
  <si>
    <t>7</t>
  </si>
  <si>
    <t>6</t>
  </si>
  <si>
    <t>10</t>
  </si>
  <si>
    <t>GIACALONE</t>
  </si>
  <si>
    <t>CARMELO</t>
  </si>
  <si>
    <t>4</t>
  </si>
  <si>
    <t>FRANCESCONI</t>
  </si>
  <si>
    <t>5</t>
  </si>
  <si>
    <t>8</t>
  </si>
  <si>
    <t>BONCOMPAGNI</t>
  </si>
  <si>
    <t>CAZZAROTTO</t>
  </si>
  <si>
    <t>11</t>
  </si>
  <si>
    <t>BIANCHINI</t>
  </si>
  <si>
    <t>9</t>
  </si>
  <si>
    <t>14</t>
  </si>
  <si>
    <t>SARA</t>
  </si>
  <si>
    <t>FUMAROLA</t>
  </si>
  <si>
    <t>DANIELA</t>
  </si>
  <si>
    <t>DORINA 2891</t>
  </si>
  <si>
    <t>CHIAPPETTA</t>
  </si>
  <si>
    <t>SANTINELLI</t>
  </si>
  <si>
    <t>1</t>
  </si>
  <si>
    <t>GIUSTI</t>
  </si>
  <si>
    <t>NAPPINI</t>
  </si>
  <si>
    <t>19</t>
  </si>
  <si>
    <t>18</t>
  </si>
  <si>
    <t>3</t>
  </si>
  <si>
    <t>Footgolf Palaia</t>
  </si>
  <si>
    <t>MENCUCCI</t>
  </si>
  <si>
    <t xml:space="preserve">MARCO </t>
  </si>
  <si>
    <t>GORINI</t>
  </si>
  <si>
    <t>PISANI</t>
  </si>
  <si>
    <t>20</t>
  </si>
  <si>
    <t>MARCHIONNESCHI</t>
  </si>
  <si>
    <t>ROSANNA</t>
  </si>
  <si>
    <t>FANTAFOOTACASO</t>
  </si>
  <si>
    <t>FILLINI</t>
  </si>
  <si>
    <t>Newteam Footgolf</t>
  </si>
  <si>
    <t>NANNIPIERI</t>
  </si>
  <si>
    <t>DIEGO</t>
  </si>
  <si>
    <t>15</t>
  </si>
  <si>
    <t>DELLA BARTOLA</t>
  </si>
  <si>
    <t>CORRADI</t>
  </si>
  <si>
    <t>PUTTEAM</t>
  </si>
  <si>
    <t>INNOCENTI</t>
  </si>
  <si>
    <t>MELILLO</t>
  </si>
  <si>
    <t>TREMONTE</t>
  </si>
  <si>
    <t>MEDIA</t>
  </si>
  <si>
    <t>FEMMINILE &amp; UNDER 12</t>
  </si>
  <si>
    <t>3) Non superare il numero massimo di crediti</t>
  </si>
  <si>
    <t>RISERVA</t>
  </si>
  <si>
    <t>4) Non superare i crediti previsti per la RISERVA</t>
  </si>
  <si>
    <t>STAGIONE 2018</t>
  </si>
  <si>
    <t>... RISERVA ...</t>
  </si>
  <si>
    <t>TERZA CATEGORIA</t>
  </si>
  <si>
    <t>FEMMINILE</t>
  </si>
  <si>
    <t>3) Non è possibile avere più di 2 giocatori della stessa squadra</t>
  </si>
  <si>
    <t>QUARTA CATEGORIA</t>
  </si>
  <si>
    <t>MINNUCCI</t>
  </si>
  <si>
    <t>Footgolf Sparta Chiana</t>
  </si>
  <si>
    <t>Footgolf 0586</t>
  </si>
  <si>
    <t>BONCOMPAGNI FILIPPO</t>
  </si>
  <si>
    <t>4° CAT</t>
  </si>
  <si>
    <t>QUOTA 2018</t>
  </si>
  <si>
    <t>-12</t>
  </si>
  <si>
    <t>-14</t>
  </si>
  <si>
    <t>VARIAZIONE</t>
  </si>
  <si>
    <t>PULIGA</t>
  </si>
  <si>
    <t>Footgolf Pistoia</t>
  </si>
  <si>
    <t>CANNELLA</t>
  </si>
  <si>
    <t>CAVICCHI</t>
  </si>
  <si>
    <t>Footfold 0586</t>
  </si>
  <si>
    <t>BOGI</t>
  </si>
  <si>
    <t>SAMUELE</t>
  </si>
  <si>
    <t>VOIR</t>
  </si>
  <si>
    <t>VECCE</t>
  </si>
  <si>
    <t>BERNI</t>
  </si>
  <si>
    <t>ADRIANO</t>
  </si>
  <si>
    <t>LUPO</t>
  </si>
  <si>
    <t>GAROFALO</t>
  </si>
  <si>
    <t>DOMENICO</t>
  </si>
  <si>
    <t>BITOSSI</t>
  </si>
  <si>
    <t>VALLI</t>
  </si>
  <si>
    <t>RAFANELLI</t>
  </si>
  <si>
    <t>ISACCO</t>
  </si>
  <si>
    <t>CECCHERINI</t>
  </si>
  <si>
    <t>MAURILIO</t>
  </si>
  <si>
    <t>DAMI</t>
  </si>
  <si>
    <t>BRUNETTI</t>
  </si>
  <si>
    <t>PERRIELLO</t>
  </si>
  <si>
    <t>CATEGORIA</t>
  </si>
  <si>
    <t>4) Non superare il numero massimo di crediti</t>
  </si>
  <si>
    <t>5) Non superare i crediti previsti per la RISERVA</t>
  </si>
  <si>
    <t>17</t>
  </si>
  <si>
    <t>Bitta Footgolf</t>
  </si>
  <si>
    <t>12</t>
  </si>
  <si>
    <t>13</t>
  </si>
  <si>
    <t>26</t>
  </si>
  <si>
    <t>ORCESI</t>
  </si>
  <si>
    <t>SALILLARI</t>
  </si>
  <si>
    <t>EDISON</t>
  </si>
  <si>
    <t>GINESE</t>
  </si>
  <si>
    <t>FALILLO'</t>
  </si>
  <si>
    <t>21</t>
  </si>
  <si>
    <t>CIANI</t>
  </si>
  <si>
    <t>25</t>
  </si>
  <si>
    <t>DE LUCCHI</t>
  </si>
  <si>
    <t>GIANCARLO</t>
  </si>
  <si>
    <t>YALCIN</t>
  </si>
  <si>
    <t>ISMAIL</t>
  </si>
  <si>
    <t>27</t>
  </si>
  <si>
    <t>GALATI</t>
  </si>
  <si>
    <t>SALVATORI</t>
  </si>
  <si>
    <t>30</t>
  </si>
  <si>
    <t>31</t>
  </si>
  <si>
    <t>-8</t>
  </si>
  <si>
    <t>-9</t>
  </si>
  <si>
    <t>-4</t>
  </si>
  <si>
    <t>-7</t>
  </si>
  <si>
    <t>VANGELISTI</t>
  </si>
  <si>
    <t>BONAFEDE</t>
  </si>
  <si>
    <t>VIGNOLI</t>
  </si>
  <si>
    <t>PAMELA</t>
  </si>
  <si>
    <t>23</t>
  </si>
  <si>
    <t>GIULIANI</t>
  </si>
  <si>
    <t>33</t>
  </si>
  <si>
    <t>-15</t>
  </si>
  <si>
    <t>PIEROTTI</t>
  </si>
  <si>
    <t>36</t>
  </si>
  <si>
    <t>CHITI</t>
  </si>
  <si>
    <t>38</t>
  </si>
  <si>
    <t>-13</t>
  </si>
  <si>
    <t>LOBOSCO</t>
  </si>
  <si>
    <t>PAGLIANTINI</t>
  </si>
  <si>
    <t>DUCCIO</t>
  </si>
  <si>
    <t>PUPILLI</t>
  </si>
  <si>
    <t>LINDA</t>
  </si>
  <si>
    <t>BARTOLINI</t>
  </si>
  <si>
    <t>16</t>
  </si>
  <si>
    <t>CIRILLO</t>
  </si>
  <si>
    <t>VINCENZO</t>
  </si>
  <si>
    <t>FELICI</t>
  </si>
  <si>
    <t>ORLANDI</t>
  </si>
  <si>
    <t>ROCCHI</t>
  </si>
  <si>
    <t>ROMITI</t>
  </si>
  <si>
    <t>STASSI</t>
  </si>
  <si>
    <t>GIROLAMO</t>
  </si>
  <si>
    <t>MELE</t>
  </si>
  <si>
    <t>Footgolf Delfini in Arno</t>
  </si>
  <si>
    <t>BAGAGLI</t>
  </si>
  <si>
    <t>BERTOLINI</t>
  </si>
  <si>
    <t>LIGNITE</t>
  </si>
  <si>
    <t>MATTIA</t>
  </si>
  <si>
    <t>DE FALCO</t>
  </si>
  <si>
    <t>BARONTINI</t>
  </si>
  <si>
    <t>NICCOLO'</t>
  </si>
  <si>
    <t>FRASCADORE</t>
  </si>
  <si>
    <t>CECCARDI</t>
  </si>
  <si>
    <t>MARTINA</t>
  </si>
  <si>
    <t>BRAZZINI</t>
  </si>
  <si>
    <t>TOLOSSI</t>
  </si>
  <si>
    <t>FRISCIA</t>
  </si>
  <si>
    <t>CATENI</t>
  </si>
  <si>
    <t>22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</si>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</sst>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 x14ac:knownFonts="1">
    <font>
      <sz val="12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rgb="FF000000"/>
      <name val="Calibri"/>
      <family val="2"/>
    </font>
    <font>
      <sz val="16"/>
      <color rgb="FF000000"/>
      <name val="Calibri"/>
      <family val="2"/>
    </font>
    <font>
      <sz val="12"/>
      <name val="Calibri"/>
      <family val="2"/>
    </font>
    <font>
      <b/>
      <sz val="12"/>
      <color rgb="FFFFFFFF"/>
      <name val="Arial Narrow"/>
      <family val="2"/>
    </font>
    <font>
      <b/>
      <sz val="48"/>
      <color rgb="FFFFFFFF"/>
      <name val="Calibri"/>
      <family val="2"/>
    </font>
    <font>
      <b/>
      <i/>
      <sz val="36"/>
      <color rgb="FFFFFFFF"/>
      <name val="Arial Narrow"/>
      <family val="2"/>
    </font>
    <font>
      <sz val="12"/>
      <color rgb="FF000000"/>
      <name val="Arial Narrow"/>
      <family val="2"/>
    </font>
    <font>
      <b/>
      <i/>
      <sz val="36"/>
      <color rgb="FFFFCC00"/>
      <name val="Arial Narrow"/>
      <family val="2"/>
    </font>
    <font>
      <b/>
      <i/>
      <sz val="25"/>
      <color rgb="FFFF0000"/>
      <name val="Arial Narrow"/>
      <family val="2"/>
    </font>
    <font>
      <b/>
      <i/>
      <sz val="16"/>
      <color rgb="FFFFFFFF"/>
      <name val="Calibri"/>
      <family val="2"/>
    </font>
    <font>
      <sz val="14"/>
      <color rgb="FF000000"/>
      <name val="Calibri"/>
      <family val="2"/>
    </font>
    <font>
      <b/>
      <sz val="12"/>
      <color rgb="FFFFFFFF"/>
      <name val="Calibri"/>
      <family val="2"/>
    </font>
    <font>
      <b/>
      <sz val="20"/>
      <color rgb="FFFFFFFF"/>
      <name val="Calibri"/>
      <family val="2"/>
    </font>
    <font>
      <b/>
      <sz val="16"/>
      <name val="Calibri"/>
      <family val="2"/>
    </font>
    <font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6"/>
      <color rgb="FFFFFFFF"/>
      <name val="Arial Narrow"/>
      <family val="2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</font>
    <font>
      <b/>
      <i/>
      <sz val="32"/>
      <color rgb="FFFFCC00"/>
      <name val="Arial Narrow"/>
      <family val="2"/>
    </font>
    <font>
      <b/>
      <sz val="12"/>
      <color rgb="FF000000"/>
      <name val="Arial Narrow"/>
      <family val="2"/>
    </font>
    <font>
      <sz val="11"/>
      <color rgb="FF000000"/>
      <name val="Arial Narrow"/>
      <family val="2"/>
    </font>
    <font>
      <b/>
      <sz val="10"/>
      <color rgb="FFFF0000"/>
      <name val="Arial Narrow"/>
      <family val="2"/>
    </font>
    <font>
      <sz val="11"/>
      <color rgb="FFFF0000"/>
      <name val="Arial Narrow"/>
      <family val="2"/>
    </font>
    <font>
      <b/>
      <sz val="10"/>
      <color rgb="FF385623"/>
      <name val="Arial Narrow"/>
      <family val="2"/>
    </font>
    <font>
      <b/>
      <sz val="9"/>
      <color rgb="FF385623"/>
      <name val="Arial Narrow"/>
      <family val="2"/>
    </font>
    <font>
      <sz val="9"/>
      <color rgb="FF000000"/>
      <name val="Calibri"/>
      <family val="2"/>
    </font>
    <font>
      <b/>
      <sz val="14"/>
      <color rgb="FFFFD965"/>
      <name val="Arial Narrow"/>
      <family val="2"/>
    </font>
    <font>
      <b/>
      <sz val="12"/>
      <color rgb="FFFFFF00"/>
      <name val="Calibri"/>
      <family val="2"/>
    </font>
    <font>
      <b/>
      <sz val="13"/>
      <color rgb="FFFFFFFF"/>
      <name val="Arial Narrow"/>
      <family val="2"/>
    </font>
    <font>
      <b/>
      <sz val="12"/>
      <color rgb="FF385623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rgb="FF000000"/>
      <name val="Calibri"/>
      <family val="2"/>
    </font>
    <font>
      <sz val="13"/>
      <color rgb="FFFFFFFF"/>
      <name val="Arial Narrow"/>
      <family val="2"/>
    </font>
    <font>
      <b/>
      <sz val="14"/>
      <color rgb="FFFF0000"/>
      <name val="Arial Narrow"/>
      <family val="2"/>
    </font>
    <font>
      <sz val="12"/>
      <color rgb="FFFFFFFF"/>
      <name val="Arial Narrow"/>
      <family val="2"/>
    </font>
    <font>
      <sz val="12"/>
      <color indexed="8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charset val="1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b/>
      <i/>
      <sz val="25"/>
      <color rgb="FFFF0000"/>
      <name val="Arial Narrow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7030A0"/>
        <bgColor rgb="FF7030A0"/>
      </patternFill>
    </fill>
    <fill>
      <patternFill patternType="solid">
        <fgColor rgb="FF548135"/>
        <bgColor rgb="FF548135"/>
      </patternFill>
    </fill>
    <fill>
      <patternFill patternType="solid">
        <fgColor rgb="FFC55A11"/>
        <bgColor rgb="FFC55A11"/>
      </patternFill>
    </fill>
    <fill>
      <patternFill patternType="solid">
        <fgColor rgb="FF5B9BD5"/>
        <bgColor rgb="FF5B9BD5"/>
      </patternFill>
    </fill>
    <fill>
      <patternFill patternType="solid">
        <fgColor rgb="FFF7CAAC"/>
        <bgColor rgb="FFF7CAAC"/>
      </patternFill>
    </fill>
    <fill>
      <patternFill patternType="solid">
        <fgColor rgb="FF0000FF"/>
        <bgColor rgb="FF0000FF"/>
      </patternFill>
    </fill>
    <fill>
      <patternFill patternType="solid">
        <fgColor rgb="FF4A86E8"/>
        <bgColor rgb="FF4A86E8"/>
      </patternFill>
    </fill>
    <fill>
      <patternFill patternType="solid">
        <fgColor rgb="FFFF0000"/>
        <bgColor rgb="FFFF0000"/>
      </patternFill>
    </fill>
    <fill>
      <patternFill patternType="solid">
        <fgColor rgb="FF262626"/>
        <bgColor rgb="FF262626"/>
      </patternFill>
    </fill>
    <fill>
      <patternFill patternType="solid">
        <fgColor rgb="FFCCCCCC"/>
        <bgColor rgb="FFCCCCCC"/>
      </patternFill>
    </fill>
    <fill>
      <patternFill patternType="solid">
        <fgColor rgb="FFC00000"/>
        <bgColor rgb="FFF1C232"/>
      </patternFill>
    </fill>
    <fill>
      <patternFill patternType="solid">
        <fgColor theme="7"/>
        <b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85623"/>
        <bgColor rgb="FF385623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theme="7"/>
        <bgColor indexed="64"/>
      </patternFill>
    </fill>
    <fill>
      <patternFill patternType="solid">
        <fgColor theme="1"/>
        <bgColor rgb="FFF7CAAC"/>
      </patternFill>
    </fill>
    <fill>
      <patternFill patternType="solid">
        <fgColor theme="1"/>
        <bgColor rgb="FFF1C232"/>
      </patternFill>
    </fill>
    <fill>
      <patternFill patternType="solid">
        <fgColor theme="7"/>
        <bgColor rgb="FF5B9BD5"/>
      </patternFill>
    </fill>
  </fills>
  <borders count="9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6">
    <xf numFmtId="0" fontId="0" fillId="0" borderId="0"/>
    <xf numFmtId="0" fontId="7" fillId="0" borderId="0"/>
    <xf numFmtId="0" fontId="30" fillId="0" borderId="0"/>
    <xf numFmtId="0" fontId="48" fillId="0" borderId="0" applyNumberFormat="0" applyFill="0" applyBorder="0" applyAlignment="0" applyProtection="0"/>
    <xf numFmtId="0" fontId="49" fillId="0" borderId="0"/>
    <xf numFmtId="0" fontId="6" fillId="0" borderId="0"/>
    <xf numFmtId="0" fontId="50" fillId="0" borderId="0"/>
    <xf numFmtId="0" fontId="51" fillId="0" borderId="0"/>
    <xf numFmtId="0" fontId="5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59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358">
    <xf numFmtId="0" fontId="0" fillId="0" borderId="0" xfId="0" applyFont="1" applyAlignment="1"/>
    <xf numFmtId="0" fontId="0" fillId="0" borderId="0" xfId="0" applyFont="1"/>
    <xf numFmtId="49" fontId="11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Protection="1">
      <protection locked="0"/>
    </xf>
    <xf numFmtId="0" fontId="0" fillId="15" borderId="1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22" fillId="13" borderId="21" xfId="0" applyFont="1" applyFill="1" applyBorder="1" applyAlignment="1" applyProtection="1">
      <alignment horizontal="center"/>
      <protection locked="0"/>
    </xf>
    <xf numFmtId="0" fontId="13" fillId="3" borderId="0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3" fillId="3" borderId="0" xfId="0" applyFont="1" applyFill="1" applyBorder="1" applyAlignment="1" applyProtection="1">
      <alignment horizontal="left" vertical="center"/>
    </xf>
    <xf numFmtId="0" fontId="15" fillId="3" borderId="0" xfId="0" applyFont="1" applyFill="1" applyBorder="1" applyAlignment="1" applyProtection="1">
      <alignment horizontal="left" vertical="center"/>
    </xf>
    <xf numFmtId="0" fontId="15" fillId="3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19" fillId="13" borderId="0" xfId="0" applyFont="1" applyFill="1" applyBorder="1" applyAlignment="1" applyProtection="1">
      <alignment horizontal="center"/>
    </xf>
    <xf numFmtId="0" fontId="23" fillId="17" borderId="1" xfId="0" applyFont="1" applyFill="1" applyBorder="1" applyAlignment="1" applyProtection="1">
      <alignment horizontal="center"/>
    </xf>
    <xf numFmtId="0" fontId="23" fillId="17" borderId="21" xfId="0" applyFont="1" applyFill="1" applyBorder="1" applyAlignment="1" applyProtection="1">
      <alignment horizontal="center"/>
    </xf>
    <xf numFmtId="0" fontId="22" fillId="13" borderId="21" xfId="0" applyFont="1" applyFill="1" applyBorder="1" applyAlignment="1" applyProtection="1">
      <alignment horizontal="center"/>
    </xf>
    <xf numFmtId="0" fontId="22" fillId="13" borderId="1" xfId="0" applyFont="1" applyFill="1" applyBorder="1" applyAlignment="1" applyProtection="1">
      <alignment horizontal="center"/>
    </xf>
    <xf numFmtId="0" fontId="8" fillId="2" borderId="1" xfId="0" applyFont="1" applyFill="1" applyBorder="1" applyProtection="1"/>
    <xf numFmtId="0" fontId="22" fillId="0" borderId="0" xfId="0" applyFont="1" applyProtection="1"/>
    <xf numFmtId="0" fontId="0" fillId="19" borderId="0" xfId="0" applyFont="1" applyFill="1" applyAlignment="1" applyProtection="1">
      <protection locked="0"/>
    </xf>
    <xf numFmtId="0" fontId="7" fillId="0" borderId="0" xfId="1"/>
    <xf numFmtId="0" fontId="7" fillId="0" borderId="35" xfId="1" applyBorder="1"/>
    <xf numFmtId="0" fontId="7" fillId="22" borderId="38" xfId="1" applyFill="1" applyBorder="1"/>
    <xf numFmtId="0" fontId="7" fillId="22" borderId="46" xfId="1" applyFill="1" applyBorder="1"/>
    <xf numFmtId="0" fontId="7" fillId="22" borderId="60" xfId="1" applyFill="1" applyBorder="1"/>
    <xf numFmtId="0" fontId="7" fillId="0" borderId="0" xfId="1" applyBorder="1"/>
    <xf numFmtId="0" fontId="29" fillId="0" borderId="0" xfId="1" applyFont="1" applyBorder="1" applyAlignment="1" applyProtection="1">
      <alignment vertical="center"/>
      <protection locked="0"/>
    </xf>
    <xf numFmtId="0" fontId="7" fillId="0" borderId="35" xfId="1" applyBorder="1" applyAlignment="1">
      <alignment horizontal="center"/>
    </xf>
    <xf numFmtId="0" fontId="7" fillId="0" borderId="36" xfId="1" applyBorder="1" applyAlignment="1">
      <alignment horizontal="center"/>
    </xf>
    <xf numFmtId="0" fontId="7" fillId="0" borderId="37" xfId="1" applyBorder="1" applyAlignment="1">
      <alignment horizontal="center"/>
    </xf>
    <xf numFmtId="0" fontId="7" fillId="0" borderId="43" xfId="1" applyBorder="1" applyAlignment="1">
      <alignment horizontal="center"/>
    </xf>
    <xf numFmtId="0" fontId="7" fillId="0" borderId="44" xfId="1" applyBorder="1" applyAlignment="1">
      <alignment horizontal="center"/>
    </xf>
    <xf numFmtId="0" fontId="7" fillId="0" borderId="45" xfId="1" applyBorder="1" applyAlignment="1">
      <alignment horizontal="center"/>
    </xf>
    <xf numFmtId="0" fontId="7" fillId="0" borderId="57" xfId="1" applyBorder="1" applyAlignment="1">
      <alignment horizontal="center"/>
    </xf>
    <xf numFmtId="0" fontId="7" fillId="0" borderId="58" xfId="1" applyBorder="1" applyAlignment="1">
      <alignment horizontal="center"/>
    </xf>
    <xf numFmtId="0" fontId="7" fillId="0" borderId="59" xfId="1" applyBorder="1" applyAlignment="1">
      <alignment horizontal="center"/>
    </xf>
    <xf numFmtId="0" fontId="7" fillId="0" borderId="63" xfId="1" applyBorder="1"/>
    <xf numFmtId="0" fontId="7" fillId="25" borderId="35" xfId="1" applyFill="1" applyBorder="1"/>
    <xf numFmtId="0" fontId="32" fillId="26" borderId="61" xfId="1" applyFont="1" applyFill="1" applyBorder="1"/>
    <xf numFmtId="0" fontId="28" fillId="3" borderId="0" xfId="0" applyFont="1" applyFill="1" applyBorder="1" applyAlignment="1" applyProtection="1">
      <alignment horizontal="left" vertical="center"/>
    </xf>
    <xf numFmtId="0" fontId="33" fillId="26" borderId="61" xfId="1" applyFont="1" applyFill="1" applyBorder="1"/>
    <xf numFmtId="0" fontId="34" fillId="26" borderId="61" xfId="1" applyFont="1" applyFill="1" applyBorder="1"/>
    <xf numFmtId="0" fontId="33" fillId="26" borderId="61" xfId="1" applyFont="1" applyFill="1" applyBorder="1" applyAlignment="1">
      <alignment horizontal="center"/>
    </xf>
    <xf numFmtId="0" fontId="32" fillId="28" borderId="61" xfId="1" applyFont="1" applyFill="1" applyBorder="1"/>
    <xf numFmtId="0" fontId="33" fillId="28" borderId="61" xfId="1" applyFont="1" applyFill="1" applyBorder="1" applyAlignment="1">
      <alignment horizontal="center"/>
    </xf>
    <xf numFmtId="0" fontId="34" fillId="28" borderId="61" xfId="1" applyFont="1" applyFill="1" applyBorder="1"/>
    <xf numFmtId="0" fontId="33" fillId="28" borderId="61" xfId="1" applyFont="1" applyFill="1" applyBorder="1"/>
    <xf numFmtId="0" fontId="33" fillId="29" borderId="61" xfId="1" applyFont="1" applyFill="1" applyBorder="1" applyAlignment="1">
      <alignment horizontal="center"/>
    </xf>
    <xf numFmtId="0" fontId="34" fillId="29" borderId="61" xfId="1" applyFont="1" applyFill="1" applyBorder="1"/>
    <xf numFmtId="0" fontId="33" fillId="29" borderId="61" xfId="1" applyFont="1" applyFill="1" applyBorder="1"/>
    <xf numFmtId="0" fontId="32" fillId="27" borderId="64" xfId="1" applyFont="1" applyFill="1" applyBorder="1"/>
    <xf numFmtId="0" fontId="33" fillId="27" borderId="64" xfId="1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36" fillId="3" borderId="0" xfId="0" applyFont="1" applyFill="1" applyBorder="1" applyAlignment="1" applyProtection="1">
      <alignment horizontal="left" vertical="center"/>
    </xf>
    <xf numFmtId="0" fontId="33" fillId="29" borderId="45" xfId="1" applyFont="1" applyFill="1" applyBorder="1" applyAlignment="1">
      <alignment horizontal="center"/>
    </xf>
    <xf numFmtId="0" fontId="26" fillId="30" borderId="0" xfId="1" applyFont="1" applyFill="1" applyBorder="1"/>
    <xf numFmtId="0" fontId="2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4" fillId="31" borderId="20" xfId="0" applyFont="1" applyFill="1" applyBorder="1" applyAlignment="1">
      <alignment horizontal="center" vertical="center"/>
    </xf>
    <xf numFmtId="0" fontId="44" fillId="31" borderId="20" xfId="0" applyFont="1" applyFill="1" applyBorder="1" applyAlignment="1">
      <alignment horizontal="left" vertical="center"/>
    </xf>
    <xf numFmtId="0" fontId="45" fillId="6" borderId="0" xfId="0" applyFont="1" applyFill="1" applyBorder="1" applyAlignment="1">
      <alignment horizontal="center" vertical="center"/>
    </xf>
    <xf numFmtId="49" fontId="46" fillId="4" borderId="1" xfId="0" applyNumberFormat="1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vertical="center"/>
    </xf>
    <xf numFmtId="0" fontId="23" fillId="32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left" vertical="center"/>
    </xf>
    <xf numFmtId="0" fontId="23" fillId="33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center"/>
    </xf>
    <xf numFmtId="0" fontId="34" fillId="27" borderId="61" xfId="1" applyFont="1" applyFill="1" applyBorder="1"/>
    <xf numFmtId="0" fontId="33" fillId="27" borderId="61" xfId="1" applyFont="1" applyFill="1" applyBorder="1"/>
    <xf numFmtId="0" fontId="33" fillId="27" borderId="61" xfId="1" applyFont="1" applyFill="1" applyBorder="1" applyAlignment="1">
      <alignment horizontal="center"/>
    </xf>
    <xf numFmtId="0" fontId="52" fillId="29" borderId="61" xfId="1" applyFont="1" applyFill="1" applyBorder="1"/>
    <xf numFmtId="0" fontId="53" fillId="21" borderId="64" xfId="1" applyFont="1" applyFill="1" applyBorder="1" applyAlignment="1">
      <alignment horizontal="center"/>
    </xf>
    <xf numFmtId="0" fontId="31" fillId="24" borderId="31" xfId="1" applyFont="1" applyFill="1" applyBorder="1" applyAlignment="1">
      <alignment horizontal="center" vertical="center"/>
    </xf>
    <xf numFmtId="0" fontId="31" fillId="24" borderId="53" xfId="1" applyFont="1" applyFill="1" applyBorder="1" applyAlignment="1">
      <alignment horizontal="center" vertical="center"/>
    </xf>
    <xf numFmtId="0" fontId="33" fillId="34" borderId="61" xfId="1" applyFont="1" applyFill="1" applyBorder="1" applyAlignment="1">
      <alignment horizontal="center"/>
    </xf>
    <xf numFmtId="0" fontId="55" fillId="4" borderId="1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49" fontId="11" fillId="4" borderId="1" xfId="0" quotePrefix="1" applyNumberFormat="1" applyFont="1" applyFill="1" applyBorder="1" applyAlignment="1">
      <alignment horizontal="center" vertical="center"/>
    </xf>
    <xf numFmtId="49" fontId="11" fillId="4" borderId="5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44" fillId="31" borderId="65" xfId="0" applyFont="1" applyFill="1" applyBorder="1" applyAlignment="1">
      <alignment horizontal="left" vertical="center"/>
    </xf>
    <xf numFmtId="2" fontId="56" fillId="29" borderId="61" xfId="0" applyNumberFormat="1" applyFont="1" applyFill="1" applyBorder="1" applyAlignment="1">
      <alignment horizontal="center" vertical="center"/>
    </xf>
    <xf numFmtId="49" fontId="57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Border="1" applyProtection="1"/>
    <xf numFmtId="0" fontId="0" fillId="0" borderId="0" xfId="0" applyFont="1" applyAlignment="1" applyProtection="1">
      <alignment horizontal="center"/>
    </xf>
    <xf numFmtId="0" fontId="10" fillId="0" borderId="0" xfId="0" applyFont="1" applyBorder="1"/>
    <xf numFmtId="0" fontId="43" fillId="0" borderId="0" xfId="0" applyFont="1" applyAlignment="1"/>
    <xf numFmtId="0" fontId="54" fillId="0" borderId="0" xfId="0" applyFont="1" applyAlignment="1"/>
    <xf numFmtId="0" fontId="37" fillId="0" borderId="0" xfId="0" applyFont="1" applyAlignment="1">
      <alignment horizontal="left" vertical="center"/>
    </xf>
    <xf numFmtId="0" fontId="0" fillId="0" borderId="0" xfId="0" applyFont="1" applyAlignment="1"/>
    <xf numFmtId="0" fontId="37" fillId="0" borderId="0" xfId="0" applyFont="1" applyBorder="1" applyAlignment="1">
      <alignment horizontal="left" vertical="center"/>
    </xf>
    <xf numFmtId="49" fontId="11" fillId="4" borderId="21" xfId="0" applyNumberFormat="1" applyFont="1" applyFill="1" applyBorder="1" applyAlignment="1">
      <alignment horizontal="center" vertical="center"/>
    </xf>
    <xf numFmtId="2" fontId="56" fillId="29" borderId="68" xfId="0" applyNumberFormat="1" applyFont="1" applyFill="1" applyBorder="1" applyAlignment="1">
      <alignment horizontal="center" vertical="center"/>
    </xf>
    <xf numFmtId="49" fontId="11" fillId="4" borderId="61" xfId="0" applyNumberFormat="1" applyFont="1" applyFill="1" applyBorder="1" applyAlignment="1">
      <alignment horizontal="center" vertical="center"/>
    </xf>
    <xf numFmtId="0" fontId="11" fillId="4" borderId="61" xfId="0" applyFont="1" applyFill="1" applyBorder="1" applyAlignment="1">
      <alignment horizontal="center" vertical="center"/>
    </xf>
    <xf numFmtId="49" fontId="46" fillId="4" borderId="61" xfId="0" applyNumberFormat="1" applyFont="1" applyFill="1" applyBorder="1" applyAlignment="1">
      <alignment horizontal="center" vertical="center"/>
    </xf>
    <xf numFmtId="0" fontId="55" fillId="4" borderId="61" xfId="0" applyFont="1" applyFill="1" applyBorder="1" applyAlignment="1">
      <alignment horizontal="center" vertical="center"/>
    </xf>
    <xf numFmtId="49" fontId="11" fillId="4" borderId="20" xfId="0" applyNumberFormat="1" applyFont="1" applyFill="1" applyBorder="1" applyAlignment="1">
      <alignment horizontal="center" vertical="center"/>
    </xf>
    <xf numFmtId="49" fontId="57" fillId="4" borderId="20" xfId="0" applyNumberFormat="1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/>
    </xf>
    <xf numFmtId="0" fontId="5" fillId="0" borderId="77" xfId="9" applyBorder="1" applyProtection="1"/>
    <xf numFmtId="0" fontId="5" fillId="22" borderId="66" xfId="9" applyFill="1" applyBorder="1" applyProtection="1"/>
    <xf numFmtId="0" fontId="23" fillId="18" borderId="75" xfId="0" applyFont="1" applyFill="1" applyBorder="1" applyAlignment="1" applyProtection="1">
      <alignment horizontal="center"/>
    </xf>
    <xf numFmtId="0" fontId="5" fillId="22" borderId="67" xfId="9" applyFill="1" applyBorder="1" applyProtection="1"/>
    <xf numFmtId="0" fontId="10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</xf>
    <xf numFmtId="0" fontId="37" fillId="0" borderId="0" xfId="0" applyFont="1" applyAlignment="1">
      <alignment horizontal="left" vertical="center"/>
    </xf>
    <xf numFmtId="0" fontId="0" fillId="0" borderId="0" xfId="0" applyFont="1" applyAlignment="1"/>
    <xf numFmtId="0" fontId="37" fillId="0" borderId="0" xfId="0" applyFont="1" applyAlignment="1">
      <alignment horizontal="left" vertical="center"/>
    </xf>
    <xf numFmtId="2" fontId="9" fillId="0" borderId="0" xfId="0" applyNumberFormat="1" applyFont="1" applyBorder="1" applyAlignment="1" applyProtection="1">
      <alignment horizontal="center"/>
    </xf>
    <xf numFmtId="0" fontId="37" fillId="0" borderId="0" xfId="0" applyFont="1" applyAlignment="1">
      <alignment horizontal="left" vertical="center"/>
    </xf>
    <xf numFmtId="0" fontId="0" fillId="0" borderId="0" xfId="0" applyFont="1" applyAlignment="1"/>
    <xf numFmtId="0" fontId="37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49" fontId="11" fillId="4" borderId="23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0" fillId="0" borderId="0" xfId="0" applyFont="1" applyAlignment="1"/>
    <xf numFmtId="2" fontId="0" fillId="0" borderId="0" xfId="0" applyNumberFormat="1" applyFont="1" applyProtection="1">
      <protection locked="0"/>
    </xf>
    <xf numFmtId="0" fontId="10" fillId="0" borderId="0" xfId="0" applyFont="1" applyBorder="1" applyProtection="1"/>
    <xf numFmtId="0" fontId="54" fillId="0" borderId="0" xfId="0" applyFont="1" applyAlignment="1"/>
    <xf numFmtId="0" fontId="43" fillId="0" borderId="0" xfId="0" applyFont="1" applyAlignment="1"/>
    <xf numFmtId="0" fontId="10" fillId="0" borderId="0" xfId="0" applyFont="1" applyBorder="1"/>
    <xf numFmtId="0" fontId="0" fillId="0" borderId="0" xfId="0" applyFont="1" applyAlignment="1"/>
    <xf numFmtId="49" fontId="14" fillId="0" borderId="0" xfId="0" applyNumberFormat="1" applyFont="1" applyBorder="1" applyAlignment="1">
      <alignment horizontal="center" vertical="center"/>
    </xf>
    <xf numFmtId="0" fontId="44" fillId="31" borderId="65" xfId="0" applyFont="1" applyFill="1" applyBorder="1" applyAlignment="1">
      <alignment horizontal="center" vertical="center"/>
    </xf>
    <xf numFmtId="0" fontId="5" fillId="23" borderId="0" xfId="9" applyFill="1" applyBorder="1" applyAlignment="1" applyProtection="1">
      <alignment horizontal="center" vertical="center"/>
    </xf>
    <xf numFmtId="0" fontId="5" fillId="0" borderId="0" xfId="9" applyBorder="1" applyAlignment="1" applyProtection="1">
      <alignment horizontal="center" vertical="center"/>
    </xf>
    <xf numFmtId="0" fontId="5" fillId="0" borderId="0" xfId="9" applyBorder="1" applyAlignment="1" applyProtection="1">
      <alignment horizontal="center"/>
    </xf>
    <xf numFmtId="0" fontId="5" fillId="0" borderId="0" xfId="9" applyBorder="1" applyProtection="1"/>
    <xf numFmtId="0" fontId="5" fillId="22" borderId="0" xfId="9" applyFill="1" applyBorder="1" applyProtection="1"/>
    <xf numFmtId="0" fontId="63" fillId="3" borderId="0" xfId="0" applyFont="1" applyFill="1" applyBorder="1" applyAlignment="1" applyProtection="1">
      <alignment horizontal="left" vertical="center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10" fillId="0" borderId="0" xfId="0" applyFont="1" applyBorder="1" applyProtection="1"/>
    <xf numFmtId="0" fontId="37" fillId="0" borderId="0" xfId="0" applyFont="1" applyAlignment="1">
      <alignment horizontal="left" vertical="center"/>
    </xf>
    <xf numFmtId="0" fontId="22" fillId="0" borderId="42" xfId="0" applyFont="1" applyBorder="1" applyAlignment="1" applyProtection="1"/>
    <xf numFmtId="0" fontId="22" fillId="0" borderId="0" xfId="0" applyFont="1" applyBorder="1" applyAlignment="1" applyProtection="1"/>
    <xf numFmtId="0" fontId="2" fillId="22" borderId="67" xfId="9" applyFont="1" applyFill="1" applyBorder="1" applyProtection="1"/>
    <xf numFmtId="0" fontId="54" fillId="0" borderId="0" xfId="0" applyFont="1" applyAlignment="1"/>
    <xf numFmtId="0" fontId="43" fillId="0" borderId="0" xfId="0" applyFont="1" applyAlignment="1"/>
    <xf numFmtId="0" fontId="10" fillId="0" borderId="0" xfId="0" applyFont="1" applyBorder="1"/>
    <xf numFmtId="0" fontId="37" fillId="0" borderId="0" xfId="0" applyFont="1" applyAlignment="1">
      <alignment horizontal="left" vertical="center"/>
    </xf>
    <xf numFmtId="0" fontId="0" fillId="0" borderId="0" xfId="0" applyFont="1" applyAlignment="1"/>
    <xf numFmtId="0" fontId="37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Font="1" applyFill="1" applyBorder="1" applyAlignment="1"/>
    <xf numFmtId="2" fontId="56" fillId="29" borderId="93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0" fillId="0" borderId="0" xfId="0" applyFont="1" applyAlignment="1"/>
    <xf numFmtId="0" fontId="37" fillId="0" borderId="0" xfId="0" applyFont="1" applyAlignment="1">
      <alignment horizontal="left" vertical="center"/>
    </xf>
    <xf numFmtId="2" fontId="56" fillId="29" borderId="0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0" fillId="0" borderId="0" xfId="0" applyFont="1" applyAlignment="1"/>
    <xf numFmtId="0" fontId="37" fillId="0" borderId="0" xfId="0" applyFont="1" applyAlignment="1">
      <alignment horizontal="left" vertical="center"/>
    </xf>
    <xf numFmtId="0" fontId="0" fillId="0" borderId="0" xfId="0" applyFont="1" applyAlignment="1"/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0" fillId="0" borderId="0" xfId="0" applyFont="1" applyAlignment="1"/>
    <xf numFmtId="0" fontId="37" fillId="0" borderId="0" xfId="0" applyFont="1" applyAlignment="1">
      <alignment horizontal="left" vertical="center"/>
    </xf>
    <xf numFmtId="2" fontId="56" fillId="29" borderId="94" xfId="0" applyNumberFormat="1" applyFont="1" applyFill="1" applyBorder="1" applyAlignment="1">
      <alignment horizontal="center" vertical="center"/>
    </xf>
    <xf numFmtId="2" fontId="56" fillId="29" borderId="64" xfId="0" applyNumberFormat="1" applyFont="1" applyFill="1" applyBorder="1" applyAlignment="1">
      <alignment horizontal="center" vertical="center"/>
    </xf>
    <xf numFmtId="0" fontId="0" fillId="0" borderId="61" xfId="0" applyNumberFormat="1" applyFont="1" applyBorder="1" applyAlignment="1"/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NumberFormat="1" applyFont="1" applyBorder="1" applyAlignment="1"/>
    <xf numFmtId="0" fontId="0" fillId="0" borderId="0" xfId="0" applyFont="1" applyBorder="1" applyAlignment="1"/>
    <xf numFmtId="0" fontId="55" fillId="4" borderId="20" xfId="0" applyFont="1" applyFill="1" applyBorder="1" applyAlignment="1">
      <alignment horizontal="center" vertical="center"/>
    </xf>
    <xf numFmtId="0" fontId="0" fillId="0" borderId="61" xfId="0" applyFont="1" applyFill="1" applyBorder="1" applyAlignment="1"/>
    <xf numFmtId="0" fontId="37" fillId="0" borderId="0" xfId="0" applyFont="1" applyAlignment="1">
      <alignment horizontal="left" vertical="center"/>
    </xf>
    <xf numFmtId="0" fontId="0" fillId="0" borderId="0" xfId="0" applyFont="1" applyAlignment="1"/>
    <xf numFmtId="0" fontId="37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Border="1"/>
    <xf numFmtId="0" fontId="19" fillId="10" borderId="22" xfId="0" applyFont="1" applyFill="1" applyBorder="1" applyAlignment="1" applyProtection="1">
      <alignment horizontal="center" vertical="center"/>
    </xf>
    <xf numFmtId="0" fontId="10" fillId="0" borderId="11" xfId="0" applyFont="1" applyBorder="1" applyProtection="1"/>
    <xf numFmtId="0" fontId="10" fillId="0" borderId="24" xfId="0" applyFont="1" applyBorder="1" applyProtection="1"/>
    <xf numFmtId="0" fontId="10" fillId="0" borderId="2" xfId="0" applyFont="1" applyBorder="1" applyProtection="1"/>
    <xf numFmtId="0" fontId="0" fillId="0" borderId="21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Protection="1">
      <protection locked="0"/>
    </xf>
    <xf numFmtId="0" fontId="23" fillId="0" borderId="21" xfId="0" applyFont="1" applyBorder="1" applyAlignment="1" applyProtection="1">
      <alignment horizontal="center" vertical="center"/>
    </xf>
    <xf numFmtId="0" fontId="24" fillId="0" borderId="20" xfId="0" applyFont="1" applyBorder="1" applyProtection="1"/>
    <xf numFmtId="0" fontId="0" fillId="0" borderId="23" xfId="0" applyFont="1" applyBorder="1" applyAlignment="1" applyProtection="1">
      <alignment horizontal="center" vertical="center"/>
    </xf>
    <xf numFmtId="0" fontId="10" fillId="0" borderId="25" xfId="0" applyFont="1" applyBorder="1" applyProtection="1"/>
    <xf numFmtId="0" fontId="12" fillId="7" borderId="3" xfId="0" applyFont="1" applyFill="1" applyBorder="1" applyAlignment="1" applyProtection="1">
      <alignment horizontal="center" vertical="center"/>
    </xf>
    <xf numFmtId="0" fontId="10" fillId="0" borderId="4" xfId="0" applyFont="1" applyBorder="1" applyProtection="1"/>
    <xf numFmtId="0" fontId="10" fillId="0" borderId="5" xfId="0" applyFont="1" applyBorder="1" applyProtection="1"/>
    <xf numFmtId="0" fontId="12" fillId="37" borderId="3" xfId="0" applyFont="1" applyFill="1" applyBorder="1" applyAlignment="1" applyProtection="1">
      <alignment horizontal="center" vertical="center"/>
    </xf>
    <xf numFmtId="0" fontId="10" fillId="34" borderId="4" xfId="0" applyFont="1" applyFill="1" applyBorder="1" applyProtection="1"/>
    <xf numFmtId="0" fontId="10" fillId="34" borderId="5" xfId="0" applyFont="1" applyFill="1" applyBorder="1" applyProtection="1"/>
    <xf numFmtId="0" fontId="12" fillId="8" borderId="3" xfId="0" applyFont="1" applyFill="1" applyBorder="1" applyAlignment="1" applyProtection="1">
      <alignment horizontal="center" vertical="center"/>
    </xf>
    <xf numFmtId="0" fontId="12" fillId="10" borderId="3" xfId="0" applyFont="1" applyFill="1" applyBorder="1" applyAlignment="1" applyProtection="1">
      <alignment horizontal="center" vertical="center"/>
    </xf>
    <xf numFmtId="0" fontId="62" fillId="35" borderId="22" xfId="0" applyFont="1" applyFill="1" applyBorder="1" applyAlignment="1" applyProtection="1">
      <alignment horizontal="center" vertical="center"/>
    </xf>
    <xf numFmtId="0" fontId="10" fillId="19" borderId="11" xfId="0" applyFont="1" applyFill="1" applyBorder="1" applyProtection="1"/>
    <xf numFmtId="0" fontId="10" fillId="19" borderId="24" xfId="0" applyFont="1" applyFill="1" applyBorder="1" applyProtection="1"/>
    <xf numFmtId="0" fontId="10" fillId="19" borderId="2" xfId="0" applyFont="1" applyFill="1" applyBorder="1" applyProtection="1"/>
    <xf numFmtId="0" fontId="0" fillId="0" borderId="20" xfId="0" applyFont="1" applyBorder="1" applyAlignment="1" applyProtection="1">
      <alignment horizontal="center" vertical="center"/>
      <protection locked="0"/>
    </xf>
    <xf numFmtId="0" fontId="12" fillId="6" borderId="3" xfId="0" applyFont="1" applyFill="1" applyBorder="1" applyAlignment="1" applyProtection="1">
      <alignment horizontal="center" vertical="center"/>
    </xf>
    <xf numFmtId="0" fontId="12" fillId="9" borderId="3" xfId="0" applyFont="1" applyFill="1" applyBorder="1" applyAlignment="1" applyProtection="1">
      <alignment horizontal="center" vertical="center"/>
    </xf>
    <xf numFmtId="0" fontId="12" fillId="9" borderId="4" xfId="0" applyFont="1" applyFill="1" applyBorder="1" applyAlignment="1" applyProtection="1">
      <alignment horizontal="center" vertical="center"/>
    </xf>
    <xf numFmtId="0" fontId="19" fillId="37" borderId="22" xfId="0" applyFont="1" applyFill="1" applyBorder="1" applyAlignment="1" applyProtection="1">
      <alignment horizontal="center" vertical="center"/>
    </xf>
    <xf numFmtId="0" fontId="10" fillId="34" borderId="11" xfId="0" applyFont="1" applyFill="1" applyBorder="1" applyProtection="1"/>
    <xf numFmtId="0" fontId="10" fillId="34" borderId="24" xfId="0" applyFont="1" applyFill="1" applyBorder="1" applyProtection="1"/>
    <xf numFmtId="0" fontId="10" fillId="34" borderId="2" xfId="0" applyFont="1" applyFill="1" applyBorder="1" applyProtection="1"/>
    <xf numFmtId="0" fontId="0" fillId="0" borderId="26" xfId="0" applyFont="1" applyBorder="1" applyAlignment="1" applyProtection="1">
      <alignment horizontal="center"/>
    </xf>
    <xf numFmtId="0" fontId="10" fillId="0" borderId="26" xfId="0" applyFont="1" applyBorder="1" applyProtection="1"/>
    <xf numFmtId="0" fontId="19" fillId="9" borderId="22" xfId="0" applyFont="1" applyFill="1" applyBorder="1" applyAlignment="1" applyProtection="1">
      <alignment horizontal="center" vertical="center"/>
    </xf>
    <xf numFmtId="0" fontId="19" fillId="8" borderId="22" xfId="0" applyFont="1" applyFill="1" applyBorder="1" applyAlignment="1" applyProtection="1">
      <alignment horizontal="center" vertical="center"/>
    </xf>
    <xf numFmtId="0" fontId="61" fillId="36" borderId="78" xfId="0" applyFont="1" applyFill="1" applyBorder="1" applyAlignment="1" applyProtection="1">
      <alignment horizontal="center" vertical="center"/>
    </xf>
    <xf numFmtId="0" fontId="61" fillId="36" borderId="28" xfId="0" applyFont="1" applyFill="1" applyBorder="1" applyAlignment="1" applyProtection="1">
      <alignment horizontal="center" vertical="center"/>
    </xf>
    <xf numFmtId="0" fontId="61" fillId="36" borderId="73" xfId="0" applyFont="1" applyFill="1" applyBorder="1" applyAlignment="1" applyProtection="1">
      <alignment horizontal="center" vertical="center"/>
    </xf>
    <xf numFmtId="0" fontId="61" fillId="36" borderId="30" xfId="0" applyFont="1" applyFill="1" applyBorder="1" applyAlignment="1" applyProtection="1">
      <alignment horizontal="center" vertical="center"/>
    </xf>
    <xf numFmtId="0" fontId="19" fillId="7" borderId="22" xfId="0" applyFont="1" applyFill="1" applyBorder="1" applyAlignment="1" applyProtection="1">
      <alignment horizontal="center" vertical="center"/>
    </xf>
    <xf numFmtId="0" fontId="19" fillId="6" borderId="22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/>
    <xf numFmtId="0" fontId="21" fillId="2" borderId="0" xfId="0" applyFont="1" applyFill="1" applyBorder="1" applyAlignment="1" applyProtection="1">
      <alignment horizontal="center" vertical="center"/>
    </xf>
    <xf numFmtId="0" fontId="10" fillId="0" borderId="0" xfId="0" applyFont="1" applyBorder="1" applyProtection="1"/>
    <xf numFmtId="0" fontId="23" fillId="15" borderId="0" xfId="0" applyFont="1" applyFill="1" applyBorder="1" applyAlignment="1" applyProtection="1">
      <alignment horizontal="center" vertical="center"/>
    </xf>
    <xf numFmtId="0" fontId="24" fillId="0" borderId="2" xfId="0" applyFont="1" applyBorder="1" applyProtection="1"/>
    <xf numFmtId="0" fontId="50" fillId="0" borderId="22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Protection="1">
      <protection locked="0"/>
    </xf>
    <xf numFmtId="0" fontId="10" fillId="0" borderId="23" xfId="0" applyFont="1" applyBorder="1" applyProtection="1">
      <protection locked="0"/>
    </xf>
    <xf numFmtId="0" fontId="10" fillId="0" borderId="24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25" xfId="0" applyFont="1" applyBorder="1" applyProtection="1">
      <protection locked="0"/>
    </xf>
    <xf numFmtId="0" fontId="23" fillId="16" borderId="78" xfId="0" applyFont="1" applyFill="1" applyBorder="1" applyAlignment="1" applyProtection="1">
      <alignment horizontal="center" vertical="center"/>
    </xf>
    <xf numFmtId="0" fontId="23" fillId="16" borderId="28" xfId="0" applyFont="1" applyFill="1" applyBorder="1" applyAlignment="1" applyProtection="1">
      <alignment horizontal="center" vertical="center"/>
    </xf>
    <xf numFmtId="0" fontId="23" fillId="16" borderId="73" xfId="0" applyFont="1" applyFill="1" applyBorder="1" applyAlignment="1" applyProtection="1">
      <alignment horizontal="center" vertical="center"/>
    </xf>
    <xf numFmtId="0" fontId="23" fillId="16" borderId="30" xfId="0" applyFont="1" applyFill="1" applyBorder="1" applyAlignment="1" applyProtection="1">
      <alignment horizontal="center" vertical="center"/>
    </xf>
    <xf numFmtId="0" fontId="23" fillId="15" borderId="21" xfId="0" applyFont="1" applyFill="1" applyBorder="1" applyAlignment="1" applyProtection="1">
      <alignment horizontal="center" vertical="center"/>
    </xf>
    <xf numFmtId="0" fontId="20" fillId="14" borderId="16" xfId="0" applyFont="1" applyFill="1" applyBorder="1" applyAlignment="1" applyProtection="1">
      <alignment horizontal="right" vertical="center"/>
    </xf>
    <xf numFmtId="0" fontId="10" fillId="0" borderId="17" xfId="0" applyFont="1" applyBorder="1" applyProtection="1"/>
    <xf numFmtId="0" fontId="10" fillId="0" borderId="18" xfId="0" applyFont="1" applyBorder="1" applyProtection="1"/>
    <xf numFmtId="0" fontId="10" fillId="0" borderId="19" xfId="0" applyFont="1" applyBorder="1" applyProtection="1"/>
    <xf numFmtId="0" fontId="27" fillId="21" borderId="78" xfId="9" applyFont="1" applyFill="1" applyBorder="1" applyAlignment="1" applyProtection="1">
      <alignment horizontal="center" vertical="center"/>
    </xf>
    <xf numFmtId="0" fontId="27" fillId="21" borderId="79" xfId="9" applyFont="1" applyFill="1" applyBorder="1" applyAlignment="1" applyProtection="1">
      <alignment horizontal="center" vertical="center"/>
    </xf>
    <xf numFmtId="0" fontId="27" fillId="21" borderId="80" xfId="9" applyFont="1" applyFill="1" applyBorder="1" applyAlignment="1" applyProtection="1">
      <alignment horizontal="center" vertical="center"/>
    </xf>
    <xf numFmtId="0" fontId="27" fillId="21" borderId="81" xfId="9" applyFont="1" applyFill="1" applyBorder="1" applyAlignment="1" applyProtection="1">
      <alignment horizontal="center" vertical="center"/>
    </xf>
    <xf numFmtId="0" fontId="27" fillId="21" borderId="0" xfId="9" applyFont="1" applyFill="1" applyBorder="1" applyAlignment="1" applyProtection="1">
      <alignment horizontal="center" vertical="center"/>
    </xf>
    <xf numFmtId="0" fontId="27" fillId="21" borderId="41" xfId="9" applyFont="1" applyFill="1" applyBorder="1" applyAlignment="1" applyProtection="1">
      <alignment horizontal="center" vertical="center"/>
    </xf>
    <xf numFmtId="0" fontId="27" fillId="21" borderId="70" xfId="9" applyFont="1" applyFill="1" applyBorder="1" applyAlignment="1" applyProtection="1">
      <alignment horizontal="center" vertical="center"/>
    </xf>
    <xf numFmtId="0" fontId="27" fillId="21" borderId="71" xfId="9" applyFont="1" applyFill="1" applyBorder="1" applyAlignment="1" applyProtection="1">
      <alignment horizontal="center" vertical="center"/>
    </xf>
    <xf numFmtId="0" fontId="27" fillId="21" borderId="72" xfId="9" applyFont="1" applyFill="1" applyBorder="1" applyAlignment="1" applyProtection="1">
      <alignment horizontal="center" vertical="center"/>
    </xf>
    <xf numFmtId="0" fontId="5" fillId="0" borderId="34" xfId="9" applyBorder="1" applyAlignment="1" applyProtection="1">
      <alignment horizontal="center" vertical="center"/>
    </xf>
    <xf numFmtId="0" fontId="5" fillId="0" borderId="80" xfId="9" applyBorder="1" applyAlignment="1" applyProtection="1">
      <alignment horizontal="center" vertical="center"/>
    </xf>
    <xf numFmtId="0" fontId="5" fillId="0" borderId="42" xfId="9" applyBorder="1" applyAlignment="1" applyProtection="1">
      <alignment horizontal="center" vertical="center"/>
    </xf>
    <xf numFmtId="0" fontId="5" fillId="0" borderId="41" xfId="9" applyBorder="1" applyAlignment="1" applyProtection="1">
      <alignment horizontal="center" vertical="center"/>
    </xf>
    <xf numFmtId="0" fontId="5" fillId="0" borderId="76" xfId="9" applyBorder="1" applyAlignment="1" applyProtection="1">
      <alignment horizontal="center"/>
    </xf>
    <xf numFmtId="0" fontId="5" fillId="0" borderId="74" xfId="9" applyBorder="1" applyAlignment="1" applyProtection="1">
      <alignment horizontal="center"/>
    </xf>
    <xf numFmtId="0" fontId="5" fillId="0" borderId="68" xfId="9" applyBorder="1" applyAlignment="1" applyProtection="1">
      <alignment horizontal="center"/>
    </xf>
    <xf numFmtId="0" fontId="5" fillId="0" borderId="69" xfId="9" applyBorder="1" applyAlignment="1" applyProtection="1">
      <alignment horizontal="center"/>
    </xf>
    <xf numFmtId="0" fontId="17" fillId="11" borderId="6" xfId="0" applyFont="1" applyFill="1" applyBorder="1" applyAlignment="1" applyProtection="1">
      <alignment horizontal="center" vertical="center"/>
    </xf>
    <xf numFmtId="0" fontId="10" fillId="0" borderId="9" xfId="0" applyFont="1" applyBorder="1" applyProtection="1"/>
    <xf numFmtId="0" fontId="10" fillId="0" borderId="12" xfId="0" applyFont="1" applyBorder="1" applyProtection="1"/>
    <xf numFmtId="0" fontId="18" fillId="12" borderId="7" xfId="0" applyFont="1" applyFill="1" applyBorder="1" applyAlignment="1" applyProtection="1">
      <alignment horizontal="left" vertical="center"/>
    </xf>
    <xf numFmtId="0" fontId="10" fillId="0" borderId="8" xfId="0" applyFont="1" applyBorder="1" applyProtection="1"/>
    <xf numFmtId="0" fontId="18" fillId="12" borderId="10" xfId="0" applyFont="1" applyFill="1" applyBorder="1" applyAlignment="1" applyProtection="1">
      <alignment horizontal="left" vertical="center"/>
    </xf>
    <xf numFmtId="0" fontId="5" fillId="23" borderId="82" xfId="9" applyFill="1" applyBorder="1" applyAlignment="1" applyProtection="1">
      <alignment horizontal="center" vertical="center"/>
    </xf>
    <xf numFmtId="0" fontId="5" fillId="23" borderId="83" xfId="9" applyFill="1" applyBorder="1" applyAlignment="1" applyProtection="1">
      <alignment horizontal="center" vertical="center"/>
    </xf>
    <xf numFmtId="0" fontId="5" fillId="23" borderId="84" xfId="9" applyFill="1" applyBorder="1" applyAlignment="1" applyProtection="1">
      <alignment horizontal="center" vertical="center"/>
    </xf>
    <xf numFmtId="0" fontId="18" fillId="12" borderId="13" xfId="0" applyFont="1" applyFill="1" applyBorder="1" applyAlignment="1" applyProtection="1">
      <alignment horizontal="left" vertical="center"/>
    </xf>
    <xf numFmtId="0" fontId="10" fillId="0" borderId="14" xfId="0" applyFont="1" applyBorder="1" applyProtection="1"/>
    <xf numFmtId="0" fontId="10" fillId="0" borderId="15" xfId="0" applyFont="1" applyBorder="1" applyProtection="1"/>
    <xf numFmtId="0" fontId="27" fillId="21" borderId="90" xfId="9" applyFont="1" applyFill="1" applyBorder="1" applyAlignment="1" applyProtection="1">
      <alignment horizontal="center" vertical="center"/>
    </xf>
    <xf numFmtId="0" fontId="27" fillId="21" borderId="91" xfId="9" applyFont="1" applyFill="1" applyBorder="1" applyAlignment="1" applyProtection="1">
      <alignment horizontal="center" vertical="center"/>
    </xf>
    <xf numFmtId="0" fontId="5" fillId="0" borderId="86" xfId="9" applyBorder="1" applyAlignment="1" applyProtection="1">
      <alignment horizontal="center"/>
    </xf>
    <xf numFmtId="0" fontId="5" fillId="0" borderId="85" xfId="9" applyBorder="1" applyAlignment="1" applyProtection="1">
      <alignment horizontal="center"/>
    </xf>
    <xf numFmtId="0" fontId="5" fillId="0" borderId="89" xfId="9" applyBorder="1" applyAlignment="1" applyProtection="1">
      <alignment horizontal="center" vertical="center"/>
    </xf>
    <xf numFmtId="0" fontId="5" fillId="0" borderId="28" xfId="9" applyBorder="1" applyAlignment="1" applyProtection="1">
      <alignment horizontal="center" vertical="center"/>
    </xf>
    <xf numFmtId="0" fontId="5" fillId="0" borderId="91" xfId="9" applyBorder="1" applyAlignment="1" applyProtection="1">
      <alignment horizontal="center" vertical="center"/>
    </xf>
    <xf numFmtId="0" fontId="5" fillId="0" borderId="92" xfId="9" applyBorder="1" applyAlignment="1" applyProtection="1">
      <alignment horizontal="center" vertical="center"/>
    </xf>
    <xf numFmtId="0" fontId="5" fillId="0" borderId="87" xfId="9" applyBorder="1" applyAlignment="1" applyProtection="1">
      <alignment horizontal="center" vertical="center"/>
    </xf>
    <xf numFmtId="0" fontId="5" fillId="0" borderId="30" xfId="9" applyBorder="1" applyAlignment="1" applyProtection="1">
      <alignment horizontal="center" vertical="center"/>
    </xf>
    <xf numFmtId="0" fontId="5" fillId="23" borderId="89" xfId="9" applyFill="1" applyBorder="1" applyAlignment="1" applyProtection="1">
      <alignment horizontal="center" vertical="center"/>
    </xf>
    <xf numFmtId="0" fontId="5" fillId="23" borderId="90" xfId="9" applyFill="1" applyBorder="1" applyAlignment="1" applyProtection="1">
      <alignment horizontal="center" vertical="center"/>
    </xf>
    <xf numFmtId="0" fontId="5" fillId="23" borderId="28" xfId="9" applyFill="1" applyBorder="1" applyAlignment="1" applyProtection="1">
      <alignment horizontal="center" vertical="center"/>
    </xf>
    <xf numFmtId="0" fontId="5" fillId="23" borderId="91" xfId="9" applyFill="1" applyBorder="1" applyAlignment="1" applyProtection="1">
      <alignment horizontal="center" vertical="center"/>
    </xf>
    <xf numFmtId="0" fontId="5" fillId="23" borderId="0" xfId="9" applyFill="1" applyBorder="1" applyAlignment="1" applyProtection="1">
      <alignment horizontal="center" vertical="center"/>
    </xf>
    <xf numFmtId="0" fontId="5" fillId="23" borderId="92" xfId="9" applyFill="1" applyBorder="1" applyAlignment="1" applyProtection="1">
      <alignment horizontal="center" vertical="center"/>
    </xf>
    <xf numFmtId="0" fontId="5" fillId="23" borderId="87" xfId="9" applyFill="1" applyBorder="1" applyAlignment="1" applyProtection="1">
      <alignment horizontal="center" vertical="center"/>
    </xf>
    <xf numFmtId="0" fontId="5" fillId="23" borderId="88" xfId="9" applyFill="1" applyBorder="1" applyAlignment="1" applyProtection="1">
      <alignment horizontal="center" vertical="center"/>
    </xf>
    <xf numFmtId="0" fontId="5" fillId="23" borderId="30" xfId="9" applyFill="1" applyBorder="1" applyAlignment="1" applyProtection="1">
      <alignment horizontal="center" vertical="center"/>
    </xf>
    <xf numFmtId="0" fontId="41" fillId="0" borderId="0" xfId="0" applyFont="1" applyAlignment="1">
      <alignment horizontal="left" vertical="center"/>
    </xf>
    <xf numFmtId="0" fontId="54" fillId="0" borderId="0" xfId="0" applyFont="1" applyAlignment="1"/>
    <xf numFmtId="0" fontId="42" fillId="0" borderId="0" xfId="0" applyFont="1" applyAlignment="1">
      <alignment horizontal="left" vertical="center"/>
    </xf>
    <xf numFmtId="0" fontId="43" fillId="0" borderId="0" xfId="0" applyFont="1" applyAlignment="1"/>
    <xf numFmtId="0" fontId="10" fillId="0" borderId="0" xfId="0" applyFont="1" applyBorder="1"/>
    <xf numFmtId="0" fontId="37" fillId="0" borderId="0" xfId="0" applyFont="1" applyAlignment="1">
      <alignment horizontal="left" vertical="center"/>
    </xf>
    <xf numFmtId="0" fontId="0" fillId="0" borderId="0" xfId="0" applyFont="1" applyAlignment="1"/>
    <xf numFmtId="0" fontId="31" fillId="24" borderId="31" xfId="1" applyFont="1" applyFill="1" applyBorder="1" applyAlignment="1">
      <alignment horizontal="center" vertical="center"/>
    </xf>
    <xf numFmtId="0" fontId="31" fillId="24" borderId="53" xfId="1" applyFont="1" applyFill="1" applyBorder="1" applyAlignment="1">
      <alignment horizontal="center" vertical="center"/>
    </xf>
    <xf numFmtId="0" fontId="31" fillId="24" borderId="27" xfId="1" applyFont="1" applyFill="1" applyBorder="1" applyAlignment="1">
      <alignment horizontal="center" vertical="center"/>
    </xf>
    <xf numFmtId="0" fontId="31" fillId="24" borderId="32" xfId="1" applyFont="1" applyFill="1" applyBorder="1" applyAlignment="1">
      <alignment horizontal="center" vertical="center"/>
    </xf>
    <xf numFmtId="0" fontId="31" fillId="24" borderId="28" xfId="1" applyFont="1" applyFill="1" applyBorder="1" applyAlignment="1">
      <alignment horizontal="center" vertical="center"/>
    </xf>
    <xf numFmtId="0" fontId="31" fillId="24" borderId="29" xfId="1" applyFont="1" applyFill="1" applyBorder="1" applyAlignment="1">
      <alignment horizontal="center" vertical="center"/>
    </xf>
    <xf numFmtId="0" fontId="31" fillId="24" borderId="54" xfId="1" applyFont="1" applyFill="1" applyBorder="1" applyAlignment="1">
      <alignment horizontal="center" vertical="center"/>
    </xf>
    <xf numFmtId="0" fontId="31" fillId="24" borderId="30" xfId="1" applyFont="1" applyFill="1" applyBorder="1" applyAlignment="1">
      <alignment horizontal="center" vertical="center"/>
    </xf>
    <xf numFmtId="0" fontId="7" fillId="0" borderId="43" xfId="1" applyBorder="1" applyAlignment="1">
      <alignment horizontal="center"/>
    </xf>
    <xf numFmtId="0" fontId="7" fillId="0" borderId="44" xfId="1" applyBorder="1" applyAlignment="1">
      <alignment horizontal="center"/>
    </xf>
    <xf numFmtId="0" fontId="7" fillId="0" borderId="45" xfId="1" applyBorder="1" applyAlignment="1">
      <alignment horizontal="center"/>
    </xf>
    <xf numFmtId="0" fontId="6" fillId="23" borderId="50" xfId="1" applyFont="1" applyFill="1" applyBorder="1" applyAlignment="1">
      <alignment horizontal="center" vertical="center"/>
    </xf>
    <xf numFmtId="0" fontId="7" fillId="23" borderId="51" xfId="1" applyFill="1" applyBorder="1" applyAlignment="1">
      <alignment horizontal="center" vertical="center"/>
    </xf>
    <xf numFmtId="0" fontId="7" fillId="23" borderId="52" xfId="1" applyFill="1" applyBorder="1" applyAlignment="1">
      <alignment horizontal="center" vertical="center"/>
    </xf>
    <xf numFmtId="0" fontId="7" fillId="23" borderId="29" xfId="1" applyFill="1" applyBorder="1" applyAlignment="1">
      <alignment horizontal="center" vertical="center"/>
    </xf>
    <xf numFmtId="0" fontId="7" fillId="23" borderId="54" xfId="1" applyFill="1" applyBorder="1" applyAlignment="1">
      <alignment horizontal="center" vertical="center"/>
    </xf>
    <xf numFmtId="0" fontId="7" fillId="23" borderId="55" xfId="1" applyFill="1" applyBorder="1" applyAlignment="1">
      <alignment horizontal="center" vertical="center"/>
    </xf>
    <xf numFmtId="0" fontId="7" fillId="0" borderId="34" xfId="1" applyBorder="1" applyAlignment="1">
      <alignment horizontal="center" vertical="center"/>
    </xf>
    <xf numFmtId="0" fontId="7" fillId="0" borderId="33" xfId="1" applyBorder="1" applyAlignment="1">
      <alignment horizontal="center" vertical="center"/>
    </xf>
    <xf numFmtId="0" fontId="7" fillId="0" borderId="42" xfId="1" applyBorder="1" applyAlignment="1">
      <alignment horizontal="center" vertical="center"/>
    </xf>
    <xf numFmtId="0" fontId="7" fillId="0" borderId="41" xfId="1" applyBorder="1" applyAlignment="1">
      <alignment horizontal="center" vertical="center"/>
    </xf>
    <xf numFmtId="0" fontId="7" fillId="0" borderId="56" xfId="1" applyBorder="1" applyAlignment="1">
      <alignment horizontal="center" vertical="center"/>
    </xf>
    <xf numFmtId="0" fontId="7" fillId="0" borderId="55" xfId="1" applyBorder="1" applyAlignment="1">
      <alignment horizontal="center" vertical="center"/>
    </xf>
    <xf numFmtId="0" fontId="27" fillId="21" borderId="27" xfId="1" applyFont="1" applyFill="1" applyBorder="1" applyAlignment="1">
      <alignment horizontal="center" vertical="center"/>
    </xf>
    <xf numFmtId="0" fontId="27" fillId="21" borderId="32" xfId="1" applyFont="1" applyFill="1" applyBorder="1" applyAlignment="1">
      <alignment horizontal="center" vertical="center"/>
    </xf>
    <xf numFmtId="0" fontId="27" fillId="21" borderId="33" xfId="1" applyFont="1" applyFill="1" applyBorder="1" applyAlignment="1">
      <alignment horizontal="center" vertical="center"/>
    </xf>
    <xf numFmtId="0" fontId="27" fillId="21" borderId="40" xfId="1" applyFont="1" applyFill="1" applyBorder="1" applyAlignment="1">
      <alignment horizontal="center" vertical="center"/>
    </xf>
    <xf numFmtId="0" fontId="27" fillId="21" borderId="0" xfId="1" applyFont="1" applyFill="1" applyBorder="1" applyAlignment="1">
      <alignment horizontal="center" vertical="center"/>
    </xf>
    <xf numFmtId="0" fontId="27" fillId="21" borderId="41" xfId="1" applyFont="1" applyFill="1" applyBorder="1" applyAlignment="1">
      <alignment horizontal="center" vertical="center"/>
    </xf>
    <xf numFmtId="0" fontId="27" fillId="21" borderId="47" xfId="1" applyFont="1" applyFill="1" applyBorder="1" applyAlignment="1">
      <alignment horizontal="center" vertical="center"/>
    </xf>
    <xf numFmtId="0" fontId="27" fillId="21" borderId="48" xfId="1" applyFont="1" applyFill="1" applyBorder="1" applyAlignment="1">
      <alignment horizontal="center" vertical="center"/>
    </xf>
    <xf numFmtId="0" fontId="27" fillId="21" borderId="49" xfId="1" applyFont="1" applyFill="1" applyBorder="1" applyAlignment="1">
      <alignment horizontal="center" vertical="center"/>
    </xf>
    <xf numFmtId="0" fontId="25" fillId="20" borderId="31" xfId="1" applyFont="1" applyFill="1" applyBorder="1" applyAlignment="1">
      <alignment horizontal="center" vertical="center"/>
    </xf>
    <xf numFmtId="0" fontId="25" fillId="20" borderId="39" xfId="1" applyFont="1" applyFill="1" applyBorder="1" applyAlignment="1">
      <alignment horizontal="center" vertical="center"/>
    </xf>
    <xf numFmtId="0" fontId="25" fillId="20" borderId="53" xfId="1" applyFont="1" applyFill="1" applyBorder="1" applyAlignment="1">
      <alignment horizontal="center" vertical="center"/>
    </xf>
    <xf numFmtId="0" fontId="7" fillId="0" borderId="35" xfId="1" applyBorder="1" applyAlignment="1">
      <alignment horizontal="center"/>
    </xf>
    <xf numFmtId="0" fontId="7" fillId="0" borderId="36" xfId="1" applyBorder="1" applyAlignment="1">
      <alignment horizontal="center"/>
    </xf>
    <xf numFmtId="0" fontId="7" fillId="0" borderId="37" xfId="1" applyBorder="1" applyAlignment="1">
      <alignment horizontal="center"/>
    </xf>
    <xf numFmtId="0" fontId="7" fillId="0" borderId="57" xfId="1" applyBorder="1" applyAlignment="1">
      <alignment horizontal="center"/>
    </xf>
    <xf numFmtId="0" fontId="7" fillId="0" borderId="58" xfId="1" applyBorder="1" applyAlignment="1">
      <alignment horizontal="center"/>
    </xf>
    <xf numFmtId="0" fontId="7" fillId="0" borderId="59" xfId="1" applyBorder="1" applyAlignment="1">
      <alignment horizontal="center"/>
    </xf>
    <xf numFmtId="0" fontId="29" fillId="0" borderId="35" xfId="1" applyFont="1" applyBorder="1" applyAlignment="1" applyProtection="1">
      <alignment horizontal="center" vertical="center"/>
      <protection locked="0"/>
    </xf>
    <xf numFmtId="0" fontId="29" fillId="0" borderId="36" xfId="1" applyFont="1" applyBorder="1" applyAlignment="1" applyProtection="1">
      <alignment horizontal="center" vertical="center"/>
      <protection locked="0"/>
    </xf>
    <xf numFmtId="0" fontId="29" fillId="0" borderId="37" xfId="1" applyFont="1" applyBorder="1" applyAlignment="1" applyProtection="1">
      <alignment horizontal="center" vertical="center"/>
      <protection locked="0"/>
    </xf>
    <xf numFmtId="0" fontId="29" fillId="0" borderId="43" xfId="1" applyFont="1" applyBorder="1" applyAlignment="1" applyProtection="1">
      <alignment horizontal="center" vertical="center"/>
      <protection locked="0"/>
    </xf>
    <xf numFmtId="0" fontId="29" fillId="0" borderId="44" xfId="1" applyFont="1" applyBorder="1" applyAlignment="1" applyProtection="1">
      <alignment horizontal="center" vertical="center"/>
      <protection locked="0"/>
    </xf>
    <xf numFmtId="0" fontId="29" fillId="0" borderId="45" xfId="1" applyFont="1" applyBorder="1" applyAlignment="1" applyProtection="1">
      <alignment horizontal="center" vertical="center"/>
      <protection locked="0"/>
    </xf>
    <xf numFmtId="0" fontId="7" fillId="0" borderId="62" xfId="1" applyBorder="1" applyAlignment="1">
      <alignment horizontal="center"/>
    </xf>
    <xf numFmtId="0" fontId="7" fillId="0" borderId="61" xfId="1" applyBorder="1" applyAlignment="1">
      <alignment horizontal="center"/>
    </xf>
    <xf numFmtId="49" fontId="11" fillId="4" borderId="25" xfId="0" applyNumberFormat="1" applyFont="1" applyFill="1" applyBorder="1" applyAlignment="1">
      <alignment horizontal="center" vertical="center"/>
    </xf>
    <xf numFmtId="0" fontId="55" fillId="4" borderId="21" xfId="0" applyFont="1" applyFill="1" applyBorder="1" applyAlignment="1">
      <alignment horizontal="center" vertical="center"/>
    </xf>
  </cellXfs>
  <cellStyles count="46">
    <cellStyle name="Collegamento ipertestuale" xfId="44" builtinId="8" hidden="1"/>
    <cellStyle name="Collegamento ipertestuale 2" xfId="3" xr:uid="{00000000-0005-0000-0000-000000000000}"/>
    <cellStyle name="Collegamento ipertestuale visitato" xfId="45" builtinId="9" hidden="1"/>
    <cellStyle name="Excel Built-in Normal" xfId="2" xr:uid="{00000000-0005-0000-0000-000001000000}"/>
    <cellStyle name="Explanatory Text 2" xfId="23" xr:uid="{00000000-0005-0000-0000-000002000000}"/>
    <cellStyle name="Explanatory Text 2 2" xfId="27" xr:uid="{00000000-0005-0000-0000-000003000000}"/>
    <cellStyle name="Normal 2" xfId="6" xr:uid="{00000000-0005-0000-0000-000007000000}"/>
    <cellStyle name="Normal 3" xfId="7" xr:uid="{00000000-0005-0000-0000-000008000000}"/>
    <cellStyle name="Normal 3 2" xfId="8" xr:uid="{00000000-0005-0000-0000-000009000000}"/>
    <cellStyle name="Normal 4" xfId="24" xr:uid="{00000000-0005-0000-0000-00000A000000}"/>
    <cellStyle name="Normal 4 2" xfId="28" xr:uid="{00000000-0005-0000-0000-00000B000000}"/>
    <cellStyle name="Normal 5" xfId="29" xr:uid="{00000000-0005-0000-0000-00000C000000}"/>
    <cellStyle name="Normale" xfId="0" builtinId="0"/>
    <cellStyle name="Normale 2" xfId="1" xr:uid="{00000000-0005-0000-0000-00000D000000}"/>
    <cellStyle name="Normale 2 2" xfId="4" xr:uid="{00000000-0005-0000-0000-00000E000000}"/>
    <cellStyle name="Normale 2 3" xfId="5" xr:uid="{00000000-0005-0000-0000-00000F000000}"/>
    <cellStyle name="Normale 2 3 2" xfId="10" xr:uid="{00000000-0005-0000-0000-000010000000}"/>
    <cellStyle name="Normale 2 3 2 2" xfId="14" xr:uid="{00000000-0005-0000-0000-000011000000}"/>
    <cellStyle name="Normale 2 3 2 2 2" xfId="22" xr:uid="{00000000-0005-0000-0000-000012000000}"/>
    <cellStyle name="Normale 2 3 2 2 2 2" xfId="30" xr:uid="{00000000-0005-0000-0000-000013000000}"/>
    <cellStyle name="Normale 2 3 2 2 3" xfId="31" xr:uid="{00000000-0005-0000-0000-000014000000}"/>
    <cellStyle name="Normale 2 3 2 3" xfId="18" xr:uid="{00000000-0005-0000-0000-000015000000}"/>
    <cellStyle name="Normale 2 3 2 3 2" xfId="32" xr:uid="{00000000-0005-0000-0000-000016000000}"/>
    <cellStyle name="Normale 2 3 2 4" xfId="33" xr:uid="{00000000-0005-0000-0000-000017000000}"/>
    <cellStyle name="Normale 2 3 3" xfId="12" xr:uid="{00000000-0005-0000-0000-000018000000}"/>
    <cellStyle name="Normale 2 3 3 2" xfId="20" xr:uid="{00000000-0005-0000-0000-000019000000}"/>
    <cellStyle name="Normale 2 3 3 2 2" xfId="34" xr:uid="{00000000-0005-0000-0000-00001A000000}"/>
    <cellStyle name="Normale 2 3 3 3" xfId="35" xr:uid="{00000000-0005-0000-0000-00001B000000}"/>
    <cellStyle name="Normale 2 3 4" xfId="16" xr:uid="{00000000-0005-0000-0000-00001C000000}"/>
    <cellStyle name="Normale 2 3 4 2" xfId="36" xr:uid="{00000000-0005-0000-0000-00001D000000}"/>
    <cellStyle name="Normale 2 3 5" xfId="37" xr:uid="{00000000-0005-0000-0000-00001E000000}"/>
    <cellStyle name="Normale 2 4" xfId="9" xr:uid="{00000000-0005-0000-0000-00001F000000}"/>
    <cellStyle name="Normale 2 4 2" xfId="13" xr:uid="{00000000-0005-0000-0000-000020000000}"/>
    <cellStyle name="Normale 2 4 2 2" xfId="21" xr:uid="{00000000-0005-0000-0000-000021000000}"/>
    <cellStyle name="Normale 2 4 2 2 2" xfId="26" xr:uid="{00000000-0005-0000-0000-000022000000}"/>
    <cellStyle name="Normale 2 4 2 3" xfId="38" xr:uid="{00000000-0005-0000-0000-000023000000}"/>
    <cellStyle name="Normale 2 4 3" xfId="17" xr:uid="{00000000-0005-0000-0000-000024000000}"/>
    <cellStyle name="Normale 2 4 3 2" xfId="39" xr:uid="{00000000-0005-0000-0000-000025000000}"/>
    <cellStyle name="Normale 2 4 4" xfId="40" xr:uid="{00000000-0005-0000-0000-000026000000}"/>
    <cellStyle name="Normale 2 5" xfId="11" xr:uid="{00000000-0005-0000-0000-000027000000}"/>
    <cellStyle name="Normale 2 5 2" xfId="19" xr:uid="{00000000-0005-0000-0000-000028000000}"/>
    <cellStyle name="Normale 2 5 2 2" xfId="41" xr:uid="{00000000-0005-0000-0000-000029000000}"/>
    <cellStyle name="Normale 2 5 3" xfId="42" xr:uid="{00000000-0005-0000-0000-00002A000000}"/>
    <cellStyle name="Normale 2 6" xfId="15" xr:uid="{00000000-0005-0000-0000-00002B000000}"/>
    <cellStyle name="Normale 2 6 2" xfId="43" xr:uid="{00000000-0005-0000-0000-00002C000000}"/>
    <cellStyle name="Normale 2 7" xfId="25" xr:uid="{00000000-0005-0000-0000-00002D000000}"/>
  </cellStyles>
  <dxfs count="30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color rgb="FF9C57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38761D"/>
          <bgColor rgb="FF38761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ont>
        <color rgb="FF9C57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color rgb="FF9C57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38761D"/>
          <bgColor rgb="FF38761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ont>
        <color rgb="FF9C57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0</xdr:row>
      <xdr:rowOff>171450</xdr:rowOff>
    </xdr:from>
    <xdr:to>
      <xdr:col>0</xdr:col>
      <xdr:colOff>2333625</xdr:colOff>
      <xdr:row>5</xdr:row>
      <xdr:rowOff>9525</xdr:rowOff>
    </xdr:to>
    <xdr:pic>
      <xdr:nvPicPr>
        <xdr:cNvPr id="2" name="image00.png" descr="footgolftoscan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525" y="171450"/>
          <a:ext cx="1562100" cy="162877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431800</xdr:colOff>
      <xdr:row>13</xdr:row>
      <xdr:rowOff>139700</xdr:rowOff>
    </xdr:from>
    <xdr:to>
      <xdr:col>7</xdr:col>
      <xdr:colOff>1320800</xdr:colOff>
      <xdr:row>16</xdr:row>
      <xdr:rowOff>114300</xdr:rowOff>
    </xdr:to>
    <xdr:sp macro="" textlink="">
      <xdr:nvSpPr>
        <xdr:cNvPr id="3" name="Freccia destr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 flipV="1">
          <a:off x="13169900" y="3454400"/>
          <a:ext cx="1384300" cy="5461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oneCellAnchor>
    <xdr:from>
      <xdr:col>7</xdr:col>
      <xdr:colOff>966497</xdr:colOff>
      <xdr:row>6</xdr:row>
      <xdr:rowOff>64585</xdr:rowOff>
    </xdr:from>
    <xdr:ext cx="5332704" cy="2196015"/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199897" y="2045785"/>
          <a:ext cx="5332704" cy="2196015"/>
        </a:xfrm>
        <a:prstGeom prst="rect">
          <a:avLst/>
        </a:prstGeom>
        <a:solidFill>
          <a:srgbClr val="FF0000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it-IT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SEGUI</a:t>
          </a:r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LE ISTRUZIONI</a:t>
          </a:r>
        </a:p>
        <a:p>
          <a:pPr algn="ctr"/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 CONTROLLA SE</a:t>
          </a:r>
        </a:p>
        <a:p>
          <a:pPr algn="ctr"/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IL FILE E' VALIDO!</a:t>
          </a:r>
          <a:endParaRPr lang="it-IT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6</xdr:col>
      <xdr:colOff>419100</xdr:colOff>
      <xdr:row>8</xdr:row>
      <xdr:rowOff>139700</xdr:rowOff>
    </xdr:from>
    <xdr:to>
      <xdr:col>7</xdr:col>
      <xdr:colOff>1308100</xdr:colOff>
      <xdr:row>11</xdr:row>
      <xdr:rowOff>0</xdr:rowOff>
    </xdr:to>
    <xdr:sp macro="" textlink="">
      <xdr:nvSpPr>
        <xdr:cNvPr id="5" name="Freccia destr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H="1" flipV="1">
          <a:off x="13157200" y="2501900"/>
          <a:ext cx="1384300" cy="4318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0</xdr:row>
      <xdr:rowOff>171450</xdr:rowOff>
    </xdr:from>
    <xdr:to>
      <xdr:col>0</xdr:col>
      <xdr:colOff>2333625</xdr:colOff>
      <xdr:row>5</xdr:row>
      <xdr:rowOff>9525</xdr:rowOff>
    </xdr:to>
    <xdr:pic>
      <xdr:nvPicPr>
        <xdr:cNvPr id="2" name="image00.png" descr="footgolftoscana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525" y="171450"/>
          <a:ext cx="1562100" cy="162877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431800</xdr:colOff>
      <xdr:row>13</xdr:row>
      <xdr:rowOff>139700</xdr:rowOff>
    </xdr:from>
    <xdr:to>
      <xdr:col>7</xdr:col>
      <xdr:colOff>1320800</xdr:colOff>
      <xdr:row>16</xdr:row>
      <xdr:rowOff>114300</xdr:rowOff>
    </xdr:to>
    <xdr:sp macro="" textlink="">
      <xdr:nvSpPr>
        <xdr:cNvPr id="3" name="Freccia destr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 flipV="1">
          <a:off x="13169900" y="3263900"/>
          <a:ext cx="1384300" cy="5461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oneCellAnchor>
    <xdr:from>
      <xdr:col>7</xdr:col>
      <xdr:colOff>966497</xdr:colOff>
      <xdr:row>6</xdr:row>
      <xdr:rowOff>64585</xdr:rowOff>
    </xdr:from>
    <xdr:ext cx="5332704" cy="2196015"/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199897" y="2045785"/>
          <a:ext cx="5332704" cy="2196015"/>
        </a:xfrm>
        <a:prstGeom prst="rect">
          <a:avLst/>
        </a:prstGeom>
        <a:solidFill>
          <a:srgbClr val="FF0000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it-IT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SEGUI</a:t>
          </a:r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LE ISTRUZIONI</a:t>
          </a:r>
        </a:p>
        <a:p>
          <a:pPr algn="ctr"/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 CONTROLLA SE</a:t>
          </a:r>
        </a:p>
        <a:p>
          <a:pPr algn="ctr"/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IL FILE E' VALIDO!</a:t>
          </a:r>
          <a:endParaRPr lang="it-IT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6</xdr:col>
      <xdr:colOff>419100</xdr:colOff>
      <xdr:row>8</xdr:row>
      <xdr:rowOff>139700</xdr:rowOff>
    </xdr:from>
    <xdr:to>
      <xdr:col>7</xdr:col>
      <xdr:colOff>1308100</xdr:colOff>
      <xdr:row>11</xdr:row>
      <xdr:rowOff>0</xdr:rowOff>
    </xdr:to>
    <xdr:sp macro="" textlink="">
      <xdr:nvSpPr>
        <xdr:cNvPr id="5" name="Freccia destr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flipH="1" flipV="1">
          <a:off x="13157200" y="2501900"/>
          <a:ext cx="1384300" cy="5461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1</xdr:row>
      <xdr:rowOff>161925</xdr:rowOff>
    </xdr:from>
    <xdr:to>
      <xdr:col>4</xdr:col>
      <xdr:colOff>0</xdr:colOff>
      <xdr:row>3</xdr:row>
      <xdr:rowOff>95250</xdr:rowOff>
    </xdr:to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65225" y="352425"/>
          <a:ext cx="4702175" cy="555625"/>
        </a:xfrm>
        <a:prstGeom prst="rect">
          <a:avLst/>
        </a:prstGeom>
        <a:noFill/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2300" b="1" cap="none">
              <a:solidFill>
                <a:srgbClr val="003300"/>
              </a:solidFill>
              <a:latin typeface="Nunito"/>
              <a:ea typeface="Nunito"/>
              <a:cs typeface="Nunito"/>
              <a:sym typeface="Nunito"/>
            </a:rPr>
            <a:t>CAMPIONATO REGIONALE 2018</a:t>
          </a:r>
        </a:p>
      </xdr:txBody>
    </xdr:sp>
    <xdr:clientData fLocksWithSheet="0"/>
  </xdr:twoCellAnchor>
  <xdr:twoCellAnchor>
    <xdr:from>
      <xdr:col>0</xdr:col>
      <xdr:colOff>266700</xdr:colOff>
      <xdr:row>1</xdr:row>
      <xdr:rowOff>238125</xdr:rowOff>
    </xdr:from>
    <xdr:to>
      <xdr:col>1</xdr:col>
      <xdr:colOff>390525</xdr:colOff>
      <xdr:row>5</xdr:row>
      <xdr:rowOff>38100</xdr:rowOff>
    </xdr:to>
    <xdr:pic>
      <xdr:nvPicPr>
        <xdr:cNvPr id="4" name="image02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428625"/>
          <a:ext cx="746125" cy="968375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101600</xdr:rowOff>
    </xdr:from>
    <xdr:to>
      <xdr:col>2</xdr:col>
      <xdr:colOff>266700</xdr:colOff>
      <xdr:row>4</xdr:row>
      <xdr:rowOff>266700</xdr:rowOff>
    </xdr:to>
    <xdr:pic>
      <xdr:nvPicPr>
        <xdr:cNvPr id="3" name="image00.png" descr="footgolftoscana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101600"/>
          <a:ext cx="1422400" cy="1612900"/>
        </a:xfrm>
        <a:prstGeom prst="rect">
          <a:avLst/>
        </a:prstGeom>
        <a:noFill/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0</xdr:row>
      <xdr:rowOff>139700</xdr:rowOff>
    </xdr:from>
    <xdr:to>
      <xdr:col>2</xdr:col>
      <xdr:colOff>774700</xdr:colOff>
      <xdr:row>4</xdr:row>
      <xdr:rowOff>241300</xdr:rowOff>
    </xdr:to>
    <xdr:pic>
      <xdr:nvPicPr>
        <xdr:cNvPr id="2" name="image00.png" descr="footgolftoscana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0" y="139700"/>
          <a:ext cx="1524000" cy="15494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0"/>
  <sheetViews>
    <sheetView topLeftCell="A3" workbookViewId="0">
      <selection activeCell="C45" sqref="C45"/>
    </sheetView>
  </sheetViews>
  <sheetFormatPr baseColWidth="10" defaultColWidth="13.5" defaultRowHeight="15" customHeight="1" x14ac:dyDescent="0.2"/>
  <cols>
    <col min="1" max="1" width="32" style="4" customWidth="1"/>
    <col min="2" max="2" width="18.1640625" style="4" bestFit="1" customWidth="1"/>
    <col min="3" max="3" width="18.5" style="4" customWidth="1"/>
    <col min="4" max="4" width="29.33203125" style="4" customWidth="1"/>
    <col min="5" max="5" width="53.6640625" style="4" customWidth="1"/>
    <col min="6" max="6" width="15.5" style="4" bestFit="1" customWidth="1"/>
    <col min="7" max="7" width="6.5" style="4" customWidth="1"/>
    <col min="8" max="8" width="18.33203125" style="4" bestFit="1" customWidth="1"/>
    <col min="9" max="9" width="10" style="4" customWidth="1"/>
    <col min="10" max="10" width="28.33203125" style="4" customWidth="1"/>
    <col min="11" max="11" width="15.83203125" style="4" customWidth="1"/>
    <col min="12" max="12" width="30.6640625" style="4" customWidth="1"/>
    <col min="13" max="13" width="13.6640625" style="4" bestFit="1" customWidth="1"/>
    <col min="14" max="14" width="6.5" style="4" customWidth="1"/>
    <col min="15" max="15" width="15.5" style="4" customWidth="1"/>
    <col min="16" max="16" width="11.5" style="4" customWidth="1"/>
    <col min="17" max="17" width="15.83203125" style="4" customWidth="1"/>
    <col min="18" max="18" width="8.5" style="4" customWidth="1"/>
    <col min="19" max="19" width="14" style="4" customWidth="1"/>
    <col min="20" max="22" width="6.5" style="4" customWidth="1"/>
    <col min="23" max="25" width="10.5" style="4" customWidth="1"/>
    <col min="26" max="26" width="17.6640625" style="4" customWidth="1"/>
    <col min="27" max="16384" width="13.5" style="4"/>
  </cols>
  <sheetData>
    <row r="1" spans="1:26" ht="15.75" customHeight="1" x14ac:dyDescent="0.2">
      <c r="A1" s="10"/>
      <c r="B1" s="10"/>
      <c r="C1" s="10"/>
      <c r="D1" s="10"/>
      <c r="E1" s="10"/>
      <c r="F1" s="10"/>
      <c r="G1" s="11"/>
      <c r="H1" s="11"/>
      <c r="I1" s="11"/>
      <c r="J1" s="11"/>
      <c r="K1" s="11"/>
      <c r="L1" s="11"/>
      <c r="M1" s="12"/>
      <c r="N1" s="12"/>
      <c r="O1" s="12"/>
      <c r="P1" s="12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10"/>
      <c r="B2" s="10"/>
      <c r="C2" s="10"/>
      <c r="D2" s="10"/>
      <c r="E2" s="10"/>
      <c r="F2" s="10"/>
      <c r="G2" s="11"/>
      <c r="H2" s="11"/>
      <c r="I2" s="11"/>
      <c r="J2" s="11"/>
      <c r="K2" s="11"/>
      <c r="L2" s="11"/>
      <c r="M2" s="12"/>
      <c r="N2" s="12"/>
      <c r="O2" s="12"/>
      <c r="P2" s="12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5" customHeight="1" x14ac:dyDescent="0.2">
      <c r="A3" s="13"/>
      <c r="B3" s="11"/>
      <c r="C3" s="14" t="s">
        <v>146</v>
      </c>
      <c r="D3" s="15"/>
      <c r="E3" s="15"/>
      <c r="F3" s="11"/>
      <c r="G3" s="15"/>
      <c r="H3" s="11"/>
      <c r="I3" s="11"/>
      <c r="J3" s="11"/>
      <c r="K3" s="11"/>
      <c r="L3" s="11"/>
      <c r="M3" s="12"/>
      <c r="N3" s="12"/>
      <c r="O3" s="12"/>
      <c r="P3" s="12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9" customHeight="1" x14ac:dyDescent="0.2">
      <c r="A4" s="10"/>
      <c r="B4" s="11"/>
      <c r="C4" s="145" t="s">
        <v>442</v>
      </c>
      <c r="D4" s="15"/>
      <c r="E4" s="15"/>
      <c r="F4" s="11"/>
      <c r="G4" s="15"/>
      <c r="H4" s="11"/>
      <c r="I4" s="11"/>
      <c r="J4" s="11"/>
      <c r="K4" s="11"/>
      <c r="L4" s="11"/>
      <c r="M4" s="12"/>
      <c r="N4" s="12"/>
      <c r="O4" s="12"/>
      <c r="P4" s="12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7.75" customHeight="1" x14ac:dyDescent="0.2">
      <c r="A5" s="10"/>
      <c r="B5" s="10"/>
      <c r="C5" s="10"/>
      <c r="D5" s="10"/>
      <c r="E5" s="10"/>
      <c r="F5" s="10"/>
      <c r="G5" s="11"/>
      <c r="H5" s="11"/>
      <c r="I5" s="11"/>
      <c r="J5" s="11"/>
      <c r="K5" s="11"/>
      <c r="L5" s="11"/>
      <c r="M5" s="12"/>
      <c r="N5" s="12"/>
      <c r="O5" s="12"/>
      <c r="P5" s="12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113"/>
      <c r="B6" s="17"/>
      <c r="C6" s="17"/>
      <c r="D6" s="17"/>
      <c r="E6" s="18"/>
      <c r="F6" s="18"/>
      <c r="G6" s="18"/>
      <c r="H6" s="18"/>
      <c r="I6" s="113"/>
      <c r="J6" s="18"/>
      <c r="K6" s="18"/>
      <c r="L6" s="18"/>
      <c r="M6" s="18"/>
      <c r="N6" s="18"/>
      <c r="O6" s="18"/>
      <c r="P6" s="18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thickBot="1" x14ac:dyDescent="0.25">
      <c r="A7" s="113"/>
      <c r="B7" s="17"/>
      <c r="C7" s="17"/>
      <c r="D7" s="17"/>
      <c r="E7" s="18"/>
      <c r="F7" s="18"/>
      <c r="G7" s="18"/>
      <c r="H7" s="18"/>
      <c r="I7" s="113"/>
      <c r="J7" s="18"/>
      <c r="K7" s="18"/>
      <c r="L7" s="18"/>
      <c r="M7" s="18"/>
      <c r="N7" s="18"/>
      <c r="O7" s="18"/>
      <c r="P7" s="18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thickBot="1" x14ac:dyDescent="0.25">
      <c r="A8" s="113"/>
      <c r="B8" s="17"/>
      <c r="C8" s="17"/>
      <c r="D8" s="17"/>
      <c r="E8" s="18"/>
      <c r="F8" s="18"/>
      <c r="G8" s="18"/>
      <c r="H8" s="18"/>
      <c r="I8" s="113"/>
      <c r="J8" s="18"/>
      <c r="K8" s="18"/>
      <c r="L8" s="18"/>
      <c r="M8" s="18"/>
      <c r="N8" s="18"/>
      <c r="O8" s="18"/>
      <c r="P8" s="252" t="str">
        <f>UPPER(B23)</f>
        <v/>
      </c>
      <c r="Q8" s="253"/>
      <c r="R8" s="253"/>
      <c r="S8" s="254"/>
      <c r="T8" s="261">
        <f>SUM(Y8:Y11)</f>
        <v>0</v>
      </c>
      <c r="U8" s="262"/>
      <c r="V8" s="265" t="str">
        <f>D31</f>
        <v>GORI GIANFRANCO</v>
      </c>
      <c r="W8" s="266"/>
      <c r="X8" s="266"/>
      <c r="Y8" s="114"/>
      <c r="Z8" s="115" t="s">
        <v>143</v>
      </c>
    </row>
    <row r="9" spans="1:26" ht="15.75" customHeight="1" thickBot="1" x14ac:dyDescent="0.25">
      <c r="A9" s="113"/>
      <c r="B9" s="17"/>
      <c r="C9" s="17"/>
      <c r="D9" s="17"/>
      <c r="E9" s="18"/>
      <c r="F9" s="116" t="s">
        <v>160</v>
      </c>
      <c r="G9" s="18"/>
      <c r="H9" s="18"/>
      <c r="I9" s="113"/>
      <c r="J9" s="18"/>
      <c r="K9" s="18"/>
      <c r="L9" s="18"/>
      <c r="M9" s="18"/>
      <c r="N9" s="18"/>
      <c r="O9" s="18"/>
      <c r="P9" s="255"/>
      <c r="Q9" s="256"/>
      <c r="R9" s="256"/>
      <c r="S9" s="257"/>
      <c r="T9" s="263"/>
      <c r="U9" s="264"/>
      <c r="V9" s="267" t="str">
        <f>D33</f>
        <v>SAMPIERI CARLO</v>
      </c>
      <c r="W9" s="268"/>
      <c r="X9" s="268"/>
      <c r="Y9" s="114"/>
      <c r="Z9" s="117" t="s">
        <v>164</v>
      </c>
    </row>
    <row r="10" spans="1:26" ht="15.75" customHeight="1" thickBot="1" x14ac:dyDescent="0.25">
      <c r="A10" s="113"/>
      <c r="B10" s="269" t="s">
        <v>148</v>
      </c>
      <c r="C10" s="272" t="s">
        <v>156</v>
      </c>
      <c r="D10" s="273"/>
      <c r="E10" s="273"/>
      <c r="F10" s="19" t="str">
        <f>IF(A22=0,"NO","OK")</f>
        <v>NO</v>
      </c>
      <c r="G10" s="18"/>
      <c r="H10" s="18"/>
      <c r="I10" s="113"/>
      <c r="J10" s="18"/>
      <c r="K10" s="18"/>
      <c r="L10" s="18"/>
      <c r="M10" s="18"/>
      <c r="N10" s="18"/>
      <c r="O10" s="18"/>
      <c r="P10" s="258"/>
      <c r="Q10" s="259"/>
      <c r="R10" s="259"/>
      <c r="S10" s="260"/>
      <c r="T10" s="263"/>
      <c r="U10" s="264"/>
      <c r="V10" s="267" t="str">
        <f>D35</f>
        <v>CASTELLANI ANDREA</v>
      </c>
      <c r="W10" s="268"/>
      <c r="X10" s="268"/>
      <c r="Y10" s="114"/>
      <c r="Z10" s="117" t="s">
        <v>166</v>
      </c>
    </row>
    <row r="11" spans="1:26" ht="15.75" customHeight="1" x14ac:dyDescent="0.2">
      <c r="A11" s="18"/>
      <c r="B11" s="270"/>
      <c r="C11" s="274" t="s">
        <v>158</v>
      </c>
      <c r="D11" s="202"/>
      <c r="E11" s="202"/>
      <c r="F11" s="19" t="str">
        <f>IF(B22=0,"NO","OK")</f>
        <v>OK</v>
      </c>
      <c r="G11" s="18"/>
      <c r="H11" s="18"/>
      <c r="I11" s="113"/>
      <c r="J11" s="18"/>
      <c r="K11" s="18"/>
      <c r="L11" s="18"/>
      <c r="M11" s="18"/>
      <c r="N11" s="18"/>
      <c r="O11" s="18"/>
      <c r="P11" s="275" t="str">
        <f>UPPER(B25)</f>
        <v/>
      </c>
      <c r="Q11" s="276"/>
      <c r="R11" s="276"/>
      <c r="S11" s="277"/>
      <c r="T11" s="263"/>
      <c r="U11" s="264"/>
      <c r="V11" s="267" t="str">
        <f>D37</f>
        <v>PERINI MARCO</v>
      </c>
      <c r="W11" s="268"/>
      <c r="X11" s="268"/>
      <c r="Y11" s="114"/>
      <c r="Z11" s="117" t="s">
        <v>168</v>
      </c>
    </row>
    <row r="12" spans="1:26" ht="15.75" customHeight="1" thickBot="1" x14ac:dyDescent="0.25">
      <c r="A12" s="18"/>
      <c r="B12" s="270"/>
      <c r="C12" s="278" t="s">
        <v>446</v>
      </c>
      <c r="D12" s="279"/>
      <c r="E12" s="280"/>
      <c r="F12" s="19" t="str">
        <f>IF(J21=1,"NO","OK")</f>
        <v>OK</v>
      </c>
      <c r="G12" s="18"/>
      <c r="H12" s="18"/>
      <c r="I12" s="113"/>
      <c r="J12" s="18"/>
      <c r="K12" s="18"/>
      <c r="L12" s="18"/>
      <c r="M12" s="18"/>
      <c r="N12" s="18"/>
      <c r="O12" s="18"/>
      <c r="P12" s="140"/>
      <c r="Q12" s="140"/>
      <c r="R12" s="140"/>
      <c r="S12" s="140"/>
      <c r="T12" s="141"/>
      <c r="U12" s="141"/>
      <c r="V12" s="142"/>
      <c r="W12" s="142"/>
      <c r="X12" s="142"/>
      <c r="Y12" s="143"/>
      <c r="Z12" s="144"/>
    </row>
    <row r="13" spans="1:26" ht="15.75" customHeight="1" thickBot="1" x14ac:dyDescent="0.25">
      <c r="A13" s="18"/>
      <c r="B13" s="270"/>
      <c r="C13" s="278" t="s">
        <v>439</v>
      </c>
      <c r="D13" s="279"/>
      <c r="E13" s="280"/>
      <c r="F13" s="19" t="str">
        <f>IF(D22=0,"NO","OK")</f>
        <v>OK</v>
      </c>
      <c r="G13" s="18"/>
      <c r="H13" s="18"/>
      <c r="I13" s="113"/>
      <c r="J13" s="18"/>
      <c r="K13" s="18"/>
      <c r="L13" s="18"/>
      <c r="M13" s="18"/>
      <c r="N13" s="18"/>
      <c r="O13" s="18"/>
      <c r="P13" s="140"/>
      <c r="Q13" s="140"/>
      <c r="R13" s="140"/>
      <c r="S13" s="140"/>
      <c r="T13" s="141"/>
      <c r="U13" s="141"/>
      <c r="V13" s="142"/>
      <c r="W13" s="142"/>
      <c r="X13" s="142"/>
      <c r="Y13" s="143"/>
      <c r="Z13" s="144"/>
    </row>
    <row r="14" spans="1:26" ht="15.75" customHeight="1" thickBot="1" x14ac:dyDescent="0.25">
      <c r="A14" s="18"/>
      <c r="B14" s="271"/>
      <c r="C14" s="278" t="s">
        <v>441</v>
      </c>
      <c r="D14" s="279"/>
      <c r="E14" s="280"/>
      <c r="F14" s="19" t="str">
        <f>IF(E22=0,"NO","OK")</f>
        <v>OK</v>
      </c>
      <c r="G14" s="18"/>
      <c r="H14" s="113"/>
      <c r="I14" s="113"/>
      <c r="J14" s="18"/>
      <c r="K14" s="18"/>
      <c r="L14" s="18"/>
      <c r="M14" s="18"/>
      <c r="N14" s="18"/>
      <c r="O14" s="18"/>
      <c r="P14" s="18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17"/>
      <c r="B15" s="248" t="s">
        <v>149</v>
      </c>
      <c r="C15" s="249"/>
      <c r="D15" s="249"/>
      <c r="E15" s="249"/>
      <c r="F15" s="233" t="str">
        <f>IF(AND(F10="OK",F11="OK",F14="OK")=TRUE,"VALIDO","NON VALIDO")</f>
        <v>NON VALIDO</v>
      </c>
      <c r="G15" s="18"/>
      <c r="H15" s="147"/>
      <c r="I15" s="113"/>
      <c r="J15" s="18"/>
      <c r="K15" s="18"/>
      <c r="L15" s="18"/>
      <c r="M15" s="18"/>
      <c r="N15" s="18"/>
      <c r="O15" s="18"/>
      <c r="P15" s="18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thickBot="1" x14ac:dyDescent="0.25">
      <c r="A16" s="17"/>
      <c r="B16" s="250"/>
      <c r="C16" s="251"/>
      <c r="D16" s="251"/>
      <c r="E16" s="251"/>
      <c r="F16" s="234"/>
      <c r="G16" s="18"/>
      <c r="H16" s="147"/>
      <c r="I16" s="113"/>
      <c r="J16" s="18"/>
      <c r="K16" s="18"/>
      <c r="L16" s="18"/>
      <c r="M16" s="18"/>
      <c r="N16" s="18"/>
      <c r="O16" s="18"/>
      <c r="P16" s="18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17"/>
      <c r="B17" s="148"/>
      <c r="C17" s="148"/>
      <c r="D17" s="148"/>
      <c r="E17" s="148"/>
      <c r="F17" s="148"/>
      <c r="G17" s="18"/>
      <c r="H17" s="147"/>
      <c r="I17" s="113"/>
      <c r="J17" s="18"/>
      <c r="K17" s="18"/>
      <c r="L17" s="18"/>
      <c r="M17" s="18"/>
      <c r="N17" s="18"/>
      <c r="O17" s="18"/>
      <c r="P17" s="18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17"/>
      <c r="B18" s="148"/>
      <c r="C18" s="148"/>
      <c r="D18" s="148"/>
      <c r="E18" s="148"/>
      <c r="F18" s="148"/>
      <c r="G18" s="18"/>
      <c r="H18" s="147"/>
      <c r="I18" s="113"/>
      <c r="J18" s="18"/>
      <c r="K18" s="18"/>
      <c r="L18" s="18"/>
      <c r="M18" s="18"/>
      <c r="N18" s="18"/>
      <c r="O18" s="18"/>
      <c r="P18" s="18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17"/>
      <c r="B19" s="148"/>
      <c r="C19" s="148"/>
      <c r="D19" s="148"/>
      <c r="E19" s="148"/>
      <c r="F19" s="148"/>
      <c r="G19" s="18"/>
      <c r="H19" s="147"/>
      <c r="I19" s="113"/>
      <c r="J19" s="18"/>
      <c r="K19" s="18"/>
      <c r="L19" s="18"/>
      <c r="M19" s="18"/>
      <c r="N19" s="18"/>
      <c r="O19" s="18"/>
      <c r="P19" s="18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17"/>
      <c r="B20" s="148"/>
      <c r="C20" s="148"/>
      <c r="D20" s="148"/>
      <c r="E20" s="148"/>
      <c r="F20" s="148"/>
      <c r="G20" s="18"/>
      <c r="H20" s="147"/>
      <c r="I20" s="113"/>
      <c r="J20" s="18"/>
      <c r="K20" s="18"/>
      <c r="L20" s="18"/>
      <c r="M20" s="18"/>
      <c r="N20" s="18"/>
      <c r="O20" s="18"/>
      <c r="P20" s="18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hidden="1" customHeight="1" x14ac:dyDescent="0.2">
      <c r="A21" s="17"/>
      <c r="B21" s="17">
        <f>IF(COUNTIF(E31:E44,E31)&gt;2,1,0)</f>
        <v>0</v>
      </c>
      <c r="C21" s="17">
        <f>IF(COUNTIF(E31:E44,E33)&gt;2,1,0)</f>
        <v>0</v>
      </c>
      <c r="D21" s="17">
        <f>IF(COUNTIF(E31:E44,E35)&gt;2,1,0)</f>
        <v>0</v>
      </c>
      <c r="E21" s="18">
        <f>IF(COUNTIF(E31:E44,E37)&gt;2,1,0)</f>
        <v>0</v>
      </c>
      <c r="F21" s="18">
        <f>IF(COUNTIF(E31:E44,E39)&gt;2,1,0)</f>
        <v>0</v>
      </c>
      <c r="G21" s="18">
        <f>IF(COUNTIF(E31:E44,E41)&gt;2,1,0)</f>
        <v>0</v>
      </c>
      <c r="H21" s="147">
        <f>IF(COUNTIF(E31:E44,E43)&gt;2,1,0)</f>
        <v>0</v>
      </c>
      <c r="I21" s="113"/>
      <c r="J21" s="18">
        <f>IF(SUM(B21:H21)&gt;0,1,0)</f>
        <v>0</v>
      </c>
      <c r="K21" s="18"/>
      <c r="L21" s="18"/>
      <c r="M21" s="18"/>
      <c r="N21" s="18"/>
      <c r="O21" s="18"/>
      <c r="P21" s="18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hidden="1" customHeight="1" x14ac:dyDescent="0.2">
      <c r="A22" s="6">
        <f>IF(OR(B23="",B25=""),0,1)</f>
        <v>0</v>
      </c>
      <c r="B22" s="146">
        <f>IF(OR(D31="",D33="",D35="",D37="",D41=""),0,1)</f>
        <v>1</v>
      </c>
      <c r="C22" s="146">
        <f>IF((COUNTIF(E31:E42,E31)+COUNTIF(E31:E42,E33)+COUNTIF(E31:E42,E35)+COUNTIF(E31:E42,E37)+COUNTIF(E31:E42,E41))=5,1,0)</f>
        <v>0</v>
      </c>
      <c r="D22" s="146">
        <f>IF(I25&lt;0,0,1)</f>
        <v>1</v>
      </c>
      <c r="E22" s="146">
        <f>IF(I27&lt;0,0,1)</f>
        <v>1</v>
      </c>
      <c r="F22" s="5"/>
      <c r="G22" s="5"/>
      <c r="H22" s="8"/>
      <c r="I22" s="118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247" t="s">
        <v>157</v>
      </c>
      <c r="B23" s="237"/>
      <c r="C23" s="238"/>
      <c r="D23" s="239"/>
      <c r="E23" s="18"/>
      <c r="F23" s="18"/>
      <c r="G23" s="18"/>
      <c r="H23" s="20" t="s">
        <v>159</v>
      </c>
      <c r="I23" s="119">
        <f>SUM(F31:F42)</f>
        <v>1198</v>
      </c>
      <c r="J23" s="18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thickBot="1" x14ac:dyDescent="0.25">
      <c r="A24" s="198"/>
      <c r="B24" s="240"/>
      <c r="C24" s="241"/>
      <c r="D24" s="242"/>
      <c r="E24" s="18"/>
      <c r="F24" s="18"/>
      <c r="G24" s="18"/>
      <c r="H24" s="21" t="s">
        <v>150</v>
      </c>
      <c r="I24" s="119">
        <f>IF(B25="",0,IF(OR(B25=D31,B25=D33,B25=D35,B25=D37,B25=D41)=TRUE,-5,0))</f>
        <v>0</v>
      </c>
      <c r="J24" s="18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235" t="s">
        <v>151</v>
      </c>
      <c r="B25" s="237"/>
      <c r="C25" s="238"/>
      <c r="D25" s="239"/>
      <c r="E25" s="18"/>
      <c r="F25" s="18"/>
      <c r="G25" s="243" t="s">
        <v>152</v>
      </c>
      <c r="H25" s="244"/>
      <c r="I25" s="199">
        <f>1200-I23</f>
        <v>2</v>
      </c>
      <c r="J25" s="18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thickBot="1" x14ac:dyDescent="0.25">
      <c r="A26" s="236"/>
      <c r="B26" s="240"/>
      <c r="C26" s="241"/>
      <c r="D26" s="242"/>
      <c r="E26" s="18"/>
      <c r="F26" s="18"/>
      <c r="G26" s="245"/>
      <c r="H26" s="246"/>
      <c r="I26" s="200"/>
      <c r="J26" s="18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18"/>
      <c r="B27" s="18"/>
      <c r="C27" s="18"/>
      <c r="D27" s="5"/>
      <c r="E27" s="18"/>
      <c r="F27" s="18"/>
      <c r="G27" s="225" t="s">
        <v>440</v>
      </c>
      <c r="H27" s="226"/>
      <c r="I27" s="199">
        <f>195-F43</f>
        <v>1</v>
      </c>
      <c r="J27" s="18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thickBot="1" x14ac:dyDescent="0.25">
      <c r="A28" s="18"/>
      <c r="B28" s="18"/>
      <c r="C28" s="18"/>
      <c r="D28" s="5"/>
      <c r="E28" s="18"/>
      <c r="F28" s="18"/>
      <c r="G28" s="227"/>
      <c r="H28" s="228"/>
      <c r="I28" s="200"/>
      <c r="J28" s="18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18"/>
      <c r="B29" s="18"/>
      <c r="C29" s="18"/>
      <c r="D29" s="5"/>
      <c r="E29" s="18"/>
      <c r="F29" s="18"/>
      <c r="G29" s="18"/>
      <c r="H29" s="18"/>
      <c r="I29" s="18"/>
      <c r="J29" s="18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18"/>
      <c r="B30" s="18"/>
      <c r="C30" s="18"/>
      <c r="D30" s="9" t="s">
        <v>1</v>
      </c>
      <c r="E30" s="22" t="s">
        <v>2</v>
      </c>
      <c r="F30" s="23" t="s">
        <v>3</v>
      </c>
      <c r="G30" s="18"/>
      <c r="H30" s="18"/>
      <c r="I30" s="18"/>
      <c r="J30" s="18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230" t="s">
        <v>153</v>
      </c>
      <c r="B31" s="192"/>
      <c r="C31" s="192"/>
      <c r="D31" s="195" t="s">
        <v>199</v>
      </c>
      <c r="E31" s="197" t="str">
        <f>IF(D31="","SCEGLI UN GIOCATORE NELLA CELLA A SINISTRA",INDEX(A49:E64,MATCH(D31,E49:E64,0),3))</f>
        <v>Footgolf Prato</v>
      </c>
      <c r="F31" s="199">
        <f>IF(D31="",0,INDEX(A49:D64,MATCH(D31,E49:E64,0),4))</f>
        <v>207</v>
      </c>
      <c r="G31" s="231"/>
      <c r="H31" s="18"/>
      <c r="I31" s="18"/>
      <c r="J31" s="18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193"/>
      <c r="B32" s="194"/>
      <c r="C32" s="194"/>
      <c r="D32" s="196"/>
      <c r="E32" s="198"/>
      <c r="F32" s="200"/>
      <c r="G32" s="232"/>
      <c r="H32" s="18"/>
      <c r="I32" s="18"/>
      <c r="J32" s="18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229" t="s">
        <v>154</v>
      </c>
      <c r="B33" s="192"/>
      <c r="C33" s="192"/>
      <c r="D33" s="195" t="s">
        <v>206</v>
      </c>
      <c r="E33" s="197" t="str">
        <f>IF(D33="","SCEGLI UN GIOCATORE NELLA CELLA A SINISTRA",INDEX(A68:E83,MATCH(D33,E68:E83,0),3))</f>
        <v>Footgolf Siena</v>
      </c>
      <c r="F33" s="199">
        <f>IF(D33="",0,INDEX(A68:D83,MATCH(D33,E68:E83,0),4))</f>
        <v>202</v>
      </c>
      <c r="G33" s="221"/>
      <c r="H33" s="18"/>
      <c r="I33" s="18"/>
      <c r="J33" s="18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193"/>
      <c r="B34" s="194"/>
      <c r="C34" s="194"/>
      <c r="D34" s="196"/>
      <c r="E34" s="198"/>
      <c r="F34" s="200"/>
      <c r="G34" s="222"/>
      <c r="H34" s="18"/>
      <c r="I34" s="18"/>
      <c r="J34" s="18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224" t="s">
        <v>155</v>
      </c>
      <c r="B35" s="192"/>
      <c r="C35" s="192"/>
      <c r="D35" s="195" t="s">
        <v>283</v>
      </c>
      <c r="E35" s="197" t="str">
        <f>IF(D35="","SCEGLI UN GIOCATORE NELLA CELLA A SINISTRA",INDEX(A87:E102,MATCH(D35,E87:E102,0),3))</f>
        <v>Footgolf Prato</v>
      </c>
      <c r="F35" s="199">
        <f>IF(D35="",0,INDEX(A87:D102,MATCH(D35,E87:E102,0),4))</f>
        <v>201</v>
      </c>
      <c r="G35" s="221"/>
      <c r="H35" s="18"/>
      <c r="I35" s="18"/>
      <c r="J35" s="18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193"/>
      <c r="B36" s="194"/>
      <c r="C36" s="194"/>
      <c r="D36" s="196"/>
      <c r="E36" s="198"/>
      <c r="F36" s="200"/>
      <c r="G36" s="222"/>
      <c r="H36" s="18"/>
      <c r="I36" s="18"/>
      <c r="J36" s="18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223" t="s">
        <v>444</v>
      </c>
      <c r="B37" s="192"/>
      <c r="C37" s="192"/>
      <c r="D37" s="195" t="s">
        <v>364</v>
      </c>
      <c r="E37" s="197" t="str">
        <f>IF(D37="","SCEGLI UN GIOCATORE NELLA CELLA A SINISTRA",INDEX(J49:N64,MATCH(D37,N49:N64,0),3))</f>
        <v>Footgolf San Miniato</v>
      </c>
      <c r="F37" s="199">
        <f>IF(D37="",0,INDEX(J49:M64,MATCH(D37,N49:N64,0),4))</f>
        <v>199</v>
      </c>
      <c r="G37" s="221"/>
      <c r="H37" s="18"/>
      <c r="I37" s="18"/>
      <c r="J37" s="18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193"/>
      <c r="B38" s="194"/>
      <c r="C38" s="194"/>
      <c r="D38" s="213"/>
      <c r="E38" s="198"/>
      <c r="F38" s="200"/>
      <c r="G38" s="222"/>
      <c r="H38" s="18"/>
      <c r="I38" s="18"/>
      <c r="J38" s="18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217" t="s">
        <v>447</v>
      </c>
      <c r="B39" s="218"/>
      <c r="C39" s="218"/>
      <c r="D39" s="195" t="s">
        <v>451</v>
      </c>
      <c r="E39" s="197" t="str">
        <f>IF(D39="","SCEGLI UN GIOCATORE NELLA CELLA A SINISTRA",INDEX(J68:N132,MATCH(D39,N68:N132,0),3))</f>
        <v>Footgolf Shangay</v>
      </c>
      <c r="F39" s="199">
        <f>IF(D39="",0,INDEX(J68:N152,MATCH(D39,N68:N152,0),4))</f>
        <v>198</v>
      </c>
      <c r="G39" s="221"/>
      <c r="H39" s="18"/>
      <c r="I39" s="18"/>
      <c r="J39" s="18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219"/>
      <c r="B40" s="220"/>
      <c r="C40" s="220"/>
      <c r="D40" s="213"/>
      <c r="E40" s="198"/>
      <c r="F40" s="200"/>
      <c r="G40" s="222"/>
      <c r="H40" s="18"/>
      <c r="I40" s="18"/>
      <c r="J40" s="18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191" t="s">
        <v>445</v>
      </c>
      <c r="B41" s="192"/>
      <c r="C41" s="192"/>
      <c r="D41" s="195" t="s">
        <v>297</v>
      </c>
      <c r="E41" s="197" t="str">
        <f>IF(D41="","SCEGLI UN GIOCATORE NELLA CELLA A SINISTRA",INDEX(A106:E134,MATCH(D41,E106:E134,0),3))</f>
        <v>Footgolf Shangay</v>
      </c>
      <c r="F41" s="199">
        <f>IF(D41="",0,INDEX(A106:E134,MATCH(D41,E106:E134,0),4))</f>
        <v>191</v>
      </c>
      <c r="G41" s="148"/>
      <c r="H41" s="18"/>
      <c r="I41" s="18"/>
      <c r="J41" s="18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193"/>
      <c r="B42" s="194"/>
      <c r="C42" s="194"/>
      <c r="D42" s="196"/>
      <c r="E42" s="198"/>
      <c r="F42" s="200"/>
      <c r="G42" s="18"/>
      <c r="H42" s="18"/>
      <c r="I42" s="18"/>
      <c r="J42" s="18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209" t="s">
        <v>443</v>
      </c>
      <c r="B43" s="210"/>
      <c r="C43" s="210"/>
      <c r="D43" s="195" t="s">
        <v>344</v>
      </c>
      <c r="E43" s="197" t="str">
        <f>IF(D43="","SCEGLI UN GIOCATORE NELLA CELLA A SINISTRA",INDEX(J68:N136,MATCH(D43,N68:N136,0),3))</f>
        <v>Footgolf Pisa</v>
      </c>
      <c r="F43" s="199">
        <f>IF(D43="",0,INDEX(J68:N156,MATCH(D43,N68:N156,0),4))</f>
        <v>194</v>
      </c>
      <c r="G43" s="18"/>
      <c r="H43" s="18"/>
      <c r="I43" s="18"/>
      <c r="J43" s="18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211"/>
      <c r="B44" s="212"/>
      <c r="C44" s="212"/>
      <c r="D44" s="213"/>
      <c r="E44" s="198"/>
      <c r="F44" s="200"/>
      <c r="G44" s="18"/>
      <c r="H44" s="18"/>
      <c r="I44" s="18"/>
      <c r="J44" s="18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61.5" customHeight="1" x14ac:dyDescent="0.2">
      <c r="A45" s="18"/>
      <c r="B45" s="18"/>
      <c r="C45" s="18"/>
      <c r="D45" s="5"/>
      <c r="E45" s="18"/>
      <c r="F45" s="18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30.75" customHeight="1" x14ac:dyDescent="0.2">
      <c r="A46" s="18"/>
      <c r="B46" s="18"/>
      <c r="C46" s="18"/>
      <c r="D46" s="5"/>
      <c r="E46" s="18"/>
      <c r="F46" s="18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6.5" customHeight="1" x14ac:dyDescent="0.2">
      <c r="A47" s="214" t="s">
        <v>143</v>
      </c>
      <c r="B47" s="202"/>
      <c r="C47" s="202"/>
      <c r="D47" s="203"/>
      <c r="E47" s="18"/>
      <c r="F47" s="5"/>
      <c r="G47" s="5"/>
      <c r="H47" s="5"/>
      <c r="I47" s="5"/>
      <c r="J47" s="215" t="s">
        <v>444</v>
      </c>
      <c r="K47" s="216"/>
      <c r="L47" s="216"/>
      <c r="M47" s="216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6.5" customHeight="1" x14ac:dyDescent="0.35">
      <c r="A48" s="24" t="s">
        <v>0</v>
      </c>
      <c r="B48" s="24" t="s">
        <v>1</v>
      </c>
      <c r="C48" s="24" t="s">
        <v>2</v>
      </c>
      <c r="D48" s="24" t="s">
        <v>3</v>
      </c>
      <c r="E48" s="18"/>
      <c r="F48" s="5"/>
      <c r="G48" s="5"/>
      <c r="J48" s="24" t="s">
        <v>0</v>
      </c>
      <c r="K48" s="24" t="s">
        <v>1</v>
      </c>
      <c r="L48" s="24" t="s">
        <v>2</v>
      </c>
      <c r="M48" s="24" t="s">
        <v>3</v>
      </c>
      <c r="S48" s="5"/>
      <c r="T48" s="5"/>
      <c r="U48" s="5"/>
      <c r="V48" s="5"/>
      <c r="W48" s="5"/>
      <c r="X48" s="5"/>
      <c r="Y48" s="5"/>
      <c r="Z48" s="5"/>
    </row>
    <row r="49" spans="1:26" ht="16.5" customHeight="1" x14ac:dyDescent="0.2">
      <c r="A49" s="104" t="s">
        <v>36</v>
      </c>
      <c r="B49" s="104" t="s">
        <v>38</v>
      </c>
      <c r="C49" s="76" t="s">
        <v>14</v>
      </c>
      <c r="D49" s="94">
        <v>207</v>
      </c>
      <c r="E49" s="25" t="str">
        <f t="shared" ref="E49:E64" si="0">CONCATENATE(A49," ",B49)</f>
        <v>GORI GIANFRANCO</v>
      </c>
      <c r="F49" s="5"/>
      <c r="G49" s="5"/>
      <c r="J49" s="149" t="s">
        <v>62</v>
      </c>
      <c r="K49" s="149" t="s">
        <v>22</v>
      </c>
      <c r="L49" s="96" t="s">
        <v>14</v>
      </c>
      <c r="M49" s="94">
        <v>200</v>
      </c>
      <c r="N49" s="150" t="str">
        <f t="shared" ref="N49:N64" si="1">CONCATENATE(J49," ",K49)</f>
        <v>BORGHESI ANDREA</v>
      </c>
      <c r="O49" s="151"/>
      <c r="S49" s="5"/>
      <c r="T49" s="5"/>
      <c r="U49" s="5"/>
      <c r="V49" s="5"/>
      <c r="W49" s="5"/>
      <c r="X49" s="5"/>
      <c r="Y49" s="5"/>
      <c r="Z49" s="5"/>
    </row>
    <row r="50" spans="1:26" ht="16.5" customHeight="1" x14ac:dyDescent="0.2">
      <c r="A50" s="149" t="s">
        <v>26</v>
      </c>
      <c r="B50" s="149" t="s">
        <v>27</v>
      </c>
      <c r="C50" s="96" t="s">
        <v>14</v>
      </c>
      <c r="D50" s="94">
        <v>205</v>
      </c>
      <c r="E50" s="25" t="str">
        <f t="shared" si="0"/>
        <v>GRASSI SIMONE</v>
      </c>
      <c r="F50" s="5"/>
      <c r="G50" s="5"/>
      <c r="J50" s="149" t="s">
        <v>363</v>
      </c>
      <c r="K50" s="149" t="s">
        <v>53</v>
      </c>
      <c r="L50" s="96" t="s">
        <v>63</v>
      </c>
      <c r="M50" s="94">
        <v>199</v>
      </c>
      <c r="N50" s="150" t="str">
        <f t="shared" si="1"/>
        <v>PERINI MARCO</v>
      </c>
      <c r="O50" s="151"/>
      <c r="S50" s="5"/>
      <c r="T50" s="5"/>
      <c r="U50" s="5"/>
      <c r="V50" s="5"/>
      <c r="W50" s="5"/>
      <c r="X50" s="5"/>
      <c r="Y50" s="5"/>
      <c r="Z50" s="5"/>
    </row>
    <row r="51" spans="1:26" ht="16.5" customHeight="1" x14ac:dyDescent="0.2">
      <c r="A51" s="149" t="s">
        <v>95</v>
      </c>
      <c r="B51" s="149" t="s">
        <v>55</v>
      </c>
      <c r="C51" s="96" t="s">
        <v>23</v>
      </c>
      <c r="D51" s="94">
        <v>204</v>
      </c>
      <c r="E51" s="25" t="str">
        <f t="shared" si="0"/>
        <v>FIORI GIANLUCA</v>
      </c>
      <c r="F51" s="5"/>
      <c r="G51" s="5"/>
      <c r="J51" s="149" t="s">
        <v>127</v>
      </c>
      <c r="K51" s="149" t="s">
        <v>109</v>
      </c>
      <c r="L51" s="96" t="s">
        <v>11</v>
      </c>
      <c r="M51" s="94">
        <v>197</v>
      </c>
      <c r="N51" s="150" t="str">
        <f t="shared" si="1"/>
        <v>CAGNONI  STEFANO</v>
      </c>
      <c r="O51" s="151"/>
      <c r="S51" s="5"/>
      <c r="T51" s="5"/>
      <c r="U51" s="5"/>
      <c r="V51" s="5"/>
      <c r="W51" s="5"/>
      <c r="X51" s="5"/>
      <c r="Y51" s="5"/>
      <c r="Z51" s="5"/>
    </row>
    <row r="52" spans="1:26" ht="16.5" customHeight="1" x14ac:dyDescent="0.2">
      <c r="A52" s="149" t="s">
        <v>26</v>
      </c>
      <c r="B52" s="149" t="s">
        <v>71</v>
      </c>
      <c r="C52" s="96" t="s">
        <v>14</v>
      </c>
      <c r="D52" s="94">
        <v>204</v>
      </c>
      <c r="E52" s="25" t="str">
        <f t="shared" si="0"/>
        <v>GRASSI MASSIMO</v>
      </c>
      <c r="F52" s="5"/>
      <c r="G52" s="5"/>
      <c r="J52" s="149" t="s">
        <v>28</v>
      </c>
      <c r="K52" s="149" t="s">
        <v>29</v>
      </c>
      <c r="L52" s="96" t="s">
        <v>450</v>
      </c>
      <c r="M52" s="94">
        <v>197</v>
      </c>
      <c r="N52" s="150" t="str">
        <f t="shared" si="1"/>
        <v>CIANTELLI FRANCESCO</v>
      </c>
      <c r="O52" s="151"/>
      <c r="S52" s="5"/>
      <c r="T52" s="5"/>
      <c r="U52" s="5"/>
      <c r="V52" s="5"/>
      <c r="W52" s="5"/>
      <c r="X52" s="5"/>
      <c r="Y52" s="5"/>
      <c r="Z52" s="5"/>
    </row>
    <row r="53" spans="1:26" ht="16.5" customHeight="1" x14ac:dyDescent="0.2">
      <c r="A53" s="149" t="s">
        <v>108</v>
      </c>
      <c r="B53" s="149" t="s">
        <v>109</v>
      </c>
      <c r="C53" s="96" t="s">
        <v>16</v>
      </c>
      <c r="D53" s="94">
        <v>204</v>
      </c>
      <c r="E53" s="25" t="str">
        <f t="shared" si="0"/>
        <v>SANTONI STEFANO</v>
      </c>
      <c r="F53" s="5"/>
      <c r="G53" s="5"/>
      <c r="H53" s="5"/>
      <c r="I53" s="5"/>
      <c r="J53" s="149" t="s">
        <v>256</v>
      </c>
      <c r="K53" s="149" t="s">
        <v>104</v>
      </c>
      <c r="L53" s="96" t="s">
        <v>34</v>
      </c>
      <c r="M53" s="94">
        <v>196</v>
      </c>
      <c r="N53" s="150" t="str">
        <f t="shared" si="1"/>
        <v>MATTEINI PAOLO</v>
      </c>
      <c r="O53" s="151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6.5" customHeight="1" x14ac:dyDescent="0.2">
      <c r="A54" s="149" t="s">
        <v>248</v>
      </c>
      <c r="B54" s="149" t="s">
        <v>111</v>
      </c>
      <c r="C54" s="96" t="s">
        <v>23</v>
      </c>
      <c r="D54" s="94">
        <v>204</v>
      </c>
      <c r="E54" s="25" t="str">
        <f>CONCATENATE(A54," ",B54)</f>
        <v>DERCHI FILIPPO</v>
      </c>
      <c r="F54" s="5"/>
      <c r="G54" s="5"/>
      <c r="H54" s="5"/>
      <c r="I54" s="5"/>
      <c r="J54" s="149" t="s">
        <v>73</v>
      </c>
      <c r="K54" s="149" t="s">
        <v>74</v>
      </c>
      <c r="L54" s="96" t="s">
        <v>23</v>
      </c>
      <c r="M54" s="94">
        <v>196</v>
      </c>
      <c r="N54" s="150" t="str">
        <f t="shared" si="1"/>
        <v>ANICHINI ALDO</v>
      </c>
      <c r="O54" s="151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6.5" customHeight="1" x14ac:dyDescent="0.2">
      <c r="A55" s="149" t="s">
        <v>12</v>
      </c>
      <c r="B55" s="149" t="s">
        <v>13</v>
      </c>
      <c r="C55" s="96" t="s">
        <v>14</v>
      </c>
      <c r="D55" s="94">
        <v>204</v>
      </c>
      <c r="E55" s="25" t="str">
        <f t="shared" si="0"/>
        <v>FIESOLI ALESSIO</v>
      </c>
      <c r="F55" s="5"/>
      <c r="G55" s="5"/>
      <c r="H55" s="5"/>
      <c r="I55" s="5"/>
      <c r="J55" s="149" t="s">
        <v>59</v>
      </c>
      <c r="K55" s="149" t="s">
        <v>13</v>
      </c>
      <c r="L55" s="96" t="s">
        <v>23</v>
      </c>
      <c r="M55" s="94">
        <v>196</v>
      </c>
      <c r="N55" s="150" t="str">
        <f t="shared" si="1"/>
        <v>FIORENTINI ALESSIO</v>
      </c>
      <c r="O55" s="151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6.5" customHeight="1" x14ac:dyDescent="0.2">
      <c r="A56" s="149" t="s">
        <v>32</v>
      </c>
      <c r="B56" s="149" t="s">
        <v>33</v>
      </c>
      <c r="C56" s="96" t="s">
        <v>34</v>
      </c>
      <c r="D56" s="94">
        <v>203</v>
      </c>
      <c r="E56" s="25" t="str">
        <f t="shared" si="0"/>
        <v>BUSONI DANIELE</v>
      </c>
      <c r="F56" s="5"/>
      <c r="G56" s="5"/>
      <c r="H56" s="5"/>
      <c r="I56" s="5"/>
      <c r="J56" s="149" t="s">
        <v>110</v>
      </c>
      <c r="K56" s="149" t="s">
        <v>111</v>
      </c>
      <c r="L56" s="96" t="s">
        <v>449</v>
      </c>
      <c r="M56" s="94">
        <v>196</v>
      </c>
      <c r="N56" s="150" t="str">
        <f t="shared" si="1"/>
        <v>BARBINI FILIPPO</v>
      </c>
      <c r="O56" s="151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6.5" customHeight="1" x14ac:dyDescent="0.2">
      <c r="A57" s="149" t="s">
        <v>7</v>
      </c>
      <c r="B57" s="149" t="s">
        <v>8</v>
      </c>
      <c r="C57" s="96" t="s">
        <v>14</v>
      </c>
      <c r="D57" s="94">
        <v>203</v>
      </c>
      <c r="E57" s="25" t="str">
        <f t="shared" si="0"/>
        <v>CECCARINI  LUCA</v>
      </c>
      <c r="F57" s="5"/>
      <c r="G57" s="5"/>
      <c r="H57" s="5"/>
      <c r="I57" s="5"/>
      <c r="J57" s="149" t="s">
        <v>112</v>
      </c>
      <c r="K57" s="149" t="s">
        <v>53</v>
      </c>
      <c r="L57" s="96" t="s">
        <v>34</v>
      </c>
      <c r="M57" s="94">
        <v>195</v>
      </c>
      <c r="N57" s="150" t="str">
        <f t="shared" si="1"/>
        <v>CASTAGNI MARCO</v>
      </c>
      <c r="O57" s="151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6.5" customHeight="1" x14ac:dyDescent="0.2">
      <c r="A58" s="149" t="s">
        <v>51</v>
      </c>
      <c r="B58" s="149" t="s">
        <v>53</v>
      </c>
      <c r="C58" s="96" t="s">
        <v>54</v>
      </c>
      <c r="D58" s="94">
        <v>203</v>
      </c>
      <c r="E58" s="25" t="str">
        <f t="shared" si="0"/>
        <v>MONTAGNANI MARCO</v>
      </c>
      <c r="F58" s="5"/>
      <c r="G58" s="5"/>
      <c r="H58" s="5"/>
      <c r="I58" s="5"/>
      <c r="J58" s="149" t="s">
        <v>88</v>
      </c>
      <c r="K58" s="149" t="s">
        <v>89</v>
      </c>
      <c r="L58" s="73" t="s">
        <v>25</v>
      </c>
      <c r="M58" s="94">
        <v>195</v>
      </c>
      <c r="N58" s="150" t="str">
        <f t="shared" si="1"/>
        <v>CALAMAI CLAUDIO</v>
      </c>
      <c r="O58" s="151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6.5" customHeight="1" x14ac:dyDescent="0.2">
      <c r="A59" s="149" t="s">
        <v>65</v>
      </c>
      <c r="B59" s="149" t="s">
        <v>66</v>
      </c>
      <c r="C59" s="96" t="s">
        <v>23</v>
      </c>
      <c r="D59" s="94">
        <v>202</v>
      </c>
      <c r="E59" s="25" t="str">
        <f t="shared" si="0"/>
        <v>MARCEDDU FABRIZIO</v>
      </c>
      <c r="F59" s="5"/>
      <c r="G59" s="5"/>
      <c r="H59" s="5"/>
      <c r="I59" s="5"/>
      <c r="J59" s="149" t="s">
        <v>56</v>
      </c>
      <c r="K59" s="149" t="s">
        <v>260</v>
      </c>
      <c r="L59" s="96" t="s">
        <v>25</v>
      </c>
      <c r="M59" s="94">
        <v>194</v>
      </c>
      <c r="N59" s="150" t="str">
        <f t="shared" si="1"/>
        <v>COGONI  ANGELO</v>
      </c>
      <c r="O59" s="151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6.5" customHeight="1" x14ac:dyDescent="0.2">
      <c r="A60" s="149" t="s">
        <v>58</v>
      </c>
      <c r="B60" s="149" t="s">
        <v>8</v>
      </c>
      <c r="C60" s="96" t="s">
        <v>23</v>
      </c>
      <c r="D60" s="94">
        <v>202</v>
      </c>
      <c r="E60" s="25" t="str">
        <f t="shared" si="0"/>
        <v>ROMANACCI LUCA</v>
      </c>
      <c r="F60" s="5"/>
      <c r="G60" s="5"/>
      <c r="H60" s="5"/>
      <c r="I60" s="5"/>
      <c r="J60" s="149" t="s">
        <v>82</v>
      </c>
      <c r="K60" s="149" t="s">
        <v>27</v>
      </c>
      <c r="L60" s="96" t="s">
        <v>83</v>
      </c>
      <c r="M60" s="94">
        <v>194</v>
      </c>
      <c r="N60" s="150" t="str">
        <f t="shared" si="1"/>
        <v>VETTORI SIMONE</v>
      </c>
      <c r="O60" s="151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6.5" customHeight="1" x14ac:dyDescent="0.2">
      <c r="A61" s="149" t="s">
        <v>72</v>
      </c>
      <c r="B61" s="149" t="s">
        <v>53</v>
      </c>
      <c r="C61" s="96" t="s">
        <v>14</v>
      </c>
      <c r="D61" s="94">
        <v>202</v>
      </c>
      <c r="E61" s="25" t="str">
        <f t="shared" si="0"/>
        <v>GERACI MARCO</v>
      </c>
      <c r="F61" s="5"/>
      <c r="G61" s="5"/>
      <c r="H61" s="5"/>
      <c r="I61" s="5"/>
      <c r="J61" s="149" t="s">
        <v>129</v>
      </c>
      <c r="K61" s="149" t="s">
        <v>130</v>
      </c>
      <c r="L61" s="96" t="s">
        <v>14</v>
      </c>
      <c r="M61" s="94">
        <v>193</v>
      </c>
      <c r="N61" s="150" t="str">
        <f t="shared" si="1"/>
        <v>CETARINI MARCELLO</v>
      </c>
      <c r="O61" s="151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6.5" customHeight="1" x14ac:dyDescent="0.2">
      <c r="A62" s="149" t="s">
        <v>229</v>
      </c>
      <c r="B62" s="149" t="s">
        <v>230</v>
      </c>
      <c r="C62" s="96" t="s">
        <v>23</v>
      </c>
      <c r="D62" s="94">
        <v>202</v>
      </c>
      <c r="E62" s="25" t="str">
        <f t="shared" si="0"/>
        <v>FAVILLI DARIO</v>
      </c>
      <c r="F62" s="5"/>
      <c r="G62" s="5"/>
      <c r="H62" s="5"/>
      <c r="I62" s="5"/>
      <c r="J62" s="149" t="s">
        <v>93</v>
      </c>
      <c r="K62" s="149" t="s">
        <v>94</v>
      </c>
      <c r="L62" s="96" t="s">
        <v>23</v>
      </c>
      <c r="M62" s="94">
        <v>192</v>
      </c>
      <c r="N62" s="150" t="str">
        <f t="shared" si="1"/>
        <v>BAGNOLI ALESSANDRO</v>
      </c>
      <c r="O62" s="151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149" t="s">
        <v>30</v>
      </c>
      <c r="B63" s="149" t="s">
        <v>31</v>
      </c>
      <c r="C63" s="96" t="s">
        <v>25</v>
      </c>
      <c r="D63" s="94">
        <v>201</v>
      </c>
      <c r="E63" s="25" t="str">
        <f t="shared" si="0"/>
        <v>MACHI' GIOVANNI</v>
      </c>
      <c r="F63" s="5"/>
      <c r="G63" s="5"/>
      <c r="H63" s="5"/>
      <c r="I63" s="5"/>
      <c r="J63" s="149" t="s">
        <v>123</v>
      </c>
      <c r="K63" s="75" t="s">
        <v>124</v>
      </c>
      <c r="L63" s="96" t="s">
        <v>14</v>
      </c>
      <c r="M63" s="94">
        <v>190</v>
      </c>
      <c r="N63" s="150" t="str">
        <f t="shared" si="1"/>
        <v>PETRUZZI IURI</v>
      </c>
      <c r="O63" s="151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" customHeight="1" x14ac:dyDescent="0.2">
      <c r="A64" s="149" t="s">
        <v>56</v>
      </c>
      <c r="B64" s="149" t="s">
        <v>20</v>
      </c>
      <c r="C64" s="96" t="s">
        <v>25</v>
      </c>
      <c r="D64" s="94">
        <v>201</v>
      </c>
      <c r="E64" s="25" t="str">
        <f t="shared" si="0"/>
        <v>COGONI  LEONARDO</v>
      </c>
      <c r="F64" s="5"/>
      <c r="G64" s="5"/>
      <c r="H64" s="5"/>
      <c r="I64" s="5"/>
      <c r="J64" s="149"/>
      <c r="K64" s="149"/>
      <c r="L64" s="96"/>
      <c r="M64" s="94"/>
      <c r="N64" s="150" t="str">
        <f t="shared" si="1"/>
        <v xml:space="preserve"> </v>
      </c>
      <c r="O64" s="151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30.75" customHeight="1" x14ac:dyDescent="0.2">
      <c r="A65" s="18"/>
      <c r="B65" s="18"/>
      <c r="C65" s="18"/>
      <c r="D65" s="18"/>
      <c r="E65" s="18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6.5" customHeight="1" x14ac:dyDescent="0.2">
      <c r="A66" s="201" t="s">
        <v>144</v>
      </c>
      <c r="B66" s="202"/>
      <c r="C66" s="202"/>
      <c r="D66" s="203"/>
      <c r="E66" s="18"/>
      <c r="F66" s="5"/>
      <c r="G66" s="5"/>
      <c r="H66" s="5"/>
      <c r="I66" s="5"/>
      <c r="J66" s="204" t="s">
        <v>447</v>
      </c>
      <c r="K66" s="205"/>
      <c r="L66" s="205"/>
      <c r="M66" s="206"/>
      <c r="N66" s="18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6.5" customHeight="1" x14ac:dyDescent="0.35">
      <c r="A67" s="24" t="s">
        <v>0</v>
      </c>
      <c r="B67" s="24" t="s">
        <v>1</v>
      </c>
      <c r="C67" s="24" t="s">
        <v>2</v>
      </c>
      <c r="D67" s="24" t="s">
        <v>3</v>
      </c>
      <c r="E67" s="18"/>
      <c r="F67" s="5"/>
      <c r="G67" s="5"/>
      <c r="H67" s="5"/>
      <c r="I67" s="5"/>
      <c r="J67" s="24" t="s">
        <v>0</v>
      </c>
      <c r="K67" s="24" t="s">
        <v>1</v>
      </c>
      <c r="L67" s="24" t="s">
        <v>2</v>
      </c>
      <c r="M67" s="24" t="s">
        <v>3</v>
      </c>
      <c r="N67" s="18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6.5" customHeight="1" x14ac:dyDescent="0.2">
      <c r="A68" s="149" t="s">
        <v>56</v>
      </c>
      <c r="B68" s="149" t="s">
        <v>57</v>
      </c>
      <c r="C68" s="96" t="s">
        <v>25</v>
      </c>
      <c r="D68" s="94">
        <v>205</v>
      </c>
      <c r="E68" s="25" t="str">
        <f t="shared" ref="E68:E83" si="2">CONCATENATE(A68," ",B68)</f>
        <v>COGONI  RICCARDO</v>
      </c>
      <c r="F68" s="5"/>
      <c r="G68" s="5"/>
      <c r="H68" s="5"/>
      <c r="I68" s="5"/>
      <c r="J68" s="149" t="s">
        <v>355</v>
      </c>
      <c r="K68" s="149" t="s">
        <v>109</v>
      </c>
      <c r="L68" s="96" t="s">
        <v>54</v>
      </c>
      <c r="M68" s="94">
        <v>202</v>
      </c>
      <c r="N68" s="25" t="str">
        <f t="shared" ref="N68:N131" si="3">CONCATENATE(J68," ",K68)</f>
        <v>BECHELLI STEFANO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6.5" customHeight="1" x14ac:dyDescent="0.2">
      <c r="A69" s="149" t="s">
        <v>19</v>
      </c>
      <c r="B69" s="149" t="s">
        <v>20</v>
      </c>
      <c r="C69" s="96" t="s">
        <v>14</v>
      </c>
      <c r="D69" s="94">
        <v>203</v>
      </c>
      <c r="E69" s="25" t="str">
        <f t="shared" si="2"/>
        <v>DECARIA LEONARDO</v>
      </c>
      <c r="F69" s="5"/>
      <c r="G69" s="5"/>
      <c r="H69" s="5"/>
      <c r="I69" s="5"/>
      <c r="J69" s="149" t="s">
        <v>393</v>
      </c>
      <c r="K69" s="149" t="s">
        <v>394</v>
      </c>
      <c r="L69" s="96" t="s">
        <v>80</v>
      </c>
      <c r="M69" s="94">
        <v>198</v>
      </c>
      <c r="N69" s="25" t="str">
        <f t="shared" si="3"/>
        <v>GIACALONE CARMELO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6.5" customHeight="1" x14ac:dyDescent="0.2">
      <c r="A70" s="149" t="s">
        <v>84</v>
      </c>
      <c r="B70" s="149" t="s">
        <v>85</v>
      </c>
      <c r="C70" s="96" t="s">
        <v>16</v>
      </c>
      <c r="D70" s="94">
        <v>203</v>
      </c>
      <c r="E70" s="25" t="str">
        <f t="shared" si="2"/>
        <v>GRONCHI EMILIANO</v>
      </c>
      <c r="F70" s="5"/>
      <c r="G70" s="5"/>
      <c r="H70" s="5"/>
      <c r="I70" s="5"/>
      <c r="J70" s="149" t="s">
        <v>352</v>
      </c>
      <c r="K70" s="149" t="s">
        <v>353</v>
      </c>
      <c r="L70" s="96" t="s">
        <v>63</v>
      </c>
      <c r="M70" s="94">
        <v>198</v>
      </c>
      <c r="N70" s="25" t="str">
        <f t="shared" si="3"/>
        <v>BORCHI CRISTIAN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6.5" customHeight="1" x14ac:dyDescent="0.2">
      <c r="A71" s="149" t="s">
        <v>70</v>
      </c>
      <c r="B71" s="149" t="s">
        <v>13</v>
      </c>
      <c r="C71" s="96" t="s">
        <v>14</v>
      </c>
      <c r="D71" s="94">
        <v>203</v>
      </c>
      <c r="E71" s="25" t="str">
        <f t="shared" si="2"/>
        <v>CIAPETTI ALESSIO</v>
      </c>
      <c r="F71" s="5"/>
      <c r="G71" s="5"/>
      <c r="H71" s="5"/>
      <c r="I71" s="5"/>
      <c r="J71" s="149" t="s">
        <v>399</v>
      </c>
      <c r="K71" s="149" t="s">
        <v>111</v>
      </c>
      <c r="L71" s="96" t="s">
        <v>23</v>
      </c>
      <c r="M71" s="94">
        <v>198</v>
      </c>
      <c r="N71" s="25" t="str">
        <f t="shared" si="3"/>
        <v>BONCOMPAGNI FILIPPO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6.5" customHeight="1" x14ac:dyDescent="0.2">
      <c r="A72" s="149" t="s">
        <v>59</v>
      </c>
      <c r="B72" s="149" t="s">
        <v>60</v>
      </c>
      <c r="C72" s="96" t="s">
        <v>23</v>
      </c>
      <c r="D72" s="94">
        <v>203</v>
      </c>
      <c r="E72" s="25" t="str">
        <f t="shared" si="2"/>
        <v>FIORENTINI FABIANO</v>
      </c>
      <c r="F72" s="5"/>
      <c r="G72" s="5"/>
      <c r="H72" s="5"/>
      <c r="I72" s="5"/>
      <c r="J72" s="149" t="s">
        <v>410</v>
      </c>
      <c r="K72" s="149" t="s">
        <v>69</v>
      </c>
      <c r="L72" s="96" t="s">
        <v>54</v>
      </c>
      <c r="M72" s="94">
        <v>198</v>
      </c>
      <c r="N72" s="25" t="str">
        <f t="shared" si="3"/>
        <v>SANTINELLI MATTEO</v>
      </c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6.5" customHeight="1" x14ac:dyDescent="0.2">
      <c r="A73" s="149" t="s">
        <v>77</v>
      </c>
      <c r="B73" s="149" t="s">
        <v>78</v>
      </c>
      <c r="C73" s="96" t="s">
        <v>54</v>
      </c>
      <c r="D73" s="94">
        <v>202</v>
      </c>
      <c r="E73" s="25" t="str">
        <f t="shared" si="2"/>
        <v>SAMPIERI CARLO</v>
      </c>
      <c r="F73" s="5"/>
      <c r="G73" s="5"/>
      <c r="H73" s="5"/>
      <c r="I73" s="5"/>
      <c r="J73" s="149" t="s">
        <v>377</v>
      </c>
      <c r="K73" s="149" t="s">
        <v>115</v>
      </c>
      <c r="L73" s="96" t="s">
        <v>450</v>
      </c>
      <c r="M73" s="94">
        <v>198</v>
      </c>
      <c r="N73" s="25" t="str">
        <f t="shared" si="3"/>
        <v>LUCHETTI EDOARDO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6.5" customHeight="1" x14ac:dyDescent="0.2">
      <c r="A74" s="149" t="s">
        <v>4</v>
      </c>
      <c r="B74" s="149" t="s">
        <v>5</v>
      </c>
      <c r="C74" s="96" t="s">
        <v>11</v>
      </c>
      <c r="D74" s="94">
        <v>201</v>
      </c>
      <c r="E74" s="25" t="str">
        <f t="shared" si="2"/>
        <v>LOMBARDI ALBERTO</v>
      </c>
      <c r="F74" s="5"/>
      <c r="G74" s="5"/>
      <c r="H74" s="5"/>
      <c r="I74" s="5"/>
      <c r="J74" s="149" t="s">
        <v>432</v>
      </c>
      <c r="K74" s="149" t="s">
        <v>120</v>
      </c>
      <c r="L74" s="96" t="s">
        <v>11</v>
      </c>
      <c r="M74" s="94">
        <v>197</v>
      </c>
      <c r="N74" s="25" t="str">
        <f t="shared" si="3"/>
        <v>CORRADI FEDERICO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6.5" customHeight="1" x14ac:dyDescent="0.2">
      <c r="A75" s="149" t="s">
        <v>67</v>
      </c>
      <c r="B75" s="149" t="s">
        <v>29</v>
      </c>
      <c r="C75" s="96" t="s">
        <v>14</v>
      </c>
      <c r="D75" s="94">
        <v>201</v>
      </c>
      <c r="E75" s="25" t="str">
        <f t="shared" si="2"/>
        <v>CHELONI FRANCESCO</v>
      </c>
      <c r="F75" s="5"/>
      <c r="G75" s="5"/>
      <c r="H75" s="5"/>
      <c r="I75" s="5"/>
      <c r="J75" s="149" t="s">
        <v>431</v>
      </c>
      <c r="K75" s="149" t="s">
        <v>261</v>
      </c>
      <c r="L75" s="96" t="s">
        <v>11</v>
      </c>
      <c r="M75" s="94">
        <v>197</v>
      </c>
      <c r="N75" s="25" t="str">
        <f t="shared" si="3"/>
        <v>DELLA BARTOLA MIRKO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6.5" customHeight="1" x14ac:dyDescent="0.2">
      <c r="A76" s="149" t="s">
        <v>228</v>
      </c>
      <c r="B76" s="149" t="s">
        <v>33</v>
      </c>
      <c r="C76" s="96" t="s">
        <v>34</v>
      </c>
      <c r="D76" s="94">
        <v>201</v>
      </c>
      <c r="E76" s="25" t="str">
        <f t="shared" si="2"/>
        <v>PALOMBO DANIELE</v>
      </c>
      <c r="F76" s="5"/>
      <c r="G76" s="5"/>
      <c r="H76" s="5"/>
      <c r="I76" s="5"/>
      <c r="J76" s="149" t="s">
        <v>132</v>
      </c>
      <c r="K76" s="149" t="s">
        <v>22</v>
      </c>
      <c r="L76" s="96" t="s">
        <v>80</v>
      </c>
      <c r="M76" s="94">
        <v>197</v>
      </c>
      <c r="N76" s="25" t="str">
        <f t="shared" si="3"/>
        <v>MARTELLI ANDREA</v>
      </c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6.5" customHeight="1" x14ac:dyDescent="0.2">
      <c r="A77" s="149" t="s">
        <v>35</v>
      </c>
      <c r="B77" s="149" t="s">
        <v>20</v>
      </c>
      <c r="C77" s="96" t="s">
        <v>14</v>
      </c>
      <c r="D77" s="94">
        <v>201</v>
      </c>
      <c r="E77" s="25" t="str">
        <f t="shared" si="2"/>
        <v>MOSCHI LEONARDO</v>
      </c>
      <c r="F77" s="5"/>
      <c r="G77" s="5"/>
      <c r="H77" s="5"/>
      <c r="I77" s="5"/>
      <c r="J77" s="149" t="s">
        <v>357</v>
      </c>
      <c r="K77" s="149" t="s">
        <v>20</v>
      </c>
      <c r="L77" s="96" t="s">
        <v>11</v>
      </c>
      <c r="M77" s="94">
        <v>197</v>
      </c>
      <c r="N77" s="25" t="str">
        <f t="shared" si="3"/>
        <v>BUTI LEONARDO</v>
      </c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6.5" customHeight="1" x14ac:dyDescent="0.2">
      <c r="A78" s="149" t="s">
        <v>96</v>
      </c>
      <c r="B78" s="149" t="s">
        <v>31</v>
      </c>
      <c r="C78" s="96" t="s">
        <v>80</v>
      </c>
      <c r="D78" s="94">
        <v>201</v>
      </c>
      <c r="E78" s="25" t="str">
        <f t="shared" si="2"/>
        <v>BOLOGNESI GIOVANNI</v>
      </c>
      <c r="F78" s="5"/>
      <c r="G78" s="5"/>
      <c r="H78" s="5"/>
      <c r="I78" s="5"/>
      <c r="J78" s="149" t="s">
        <v>396</v>
      </c>
      <c r="K78" s="149" t="s">
        <v>22</v>
      </c>
      <c r="L78" s="96" t="s">
        <v>80</v>
      </c>
      <c r="M78" s="94">
        <v>197</v>
      </c>
      <c r="N78" s="25" t="str">
        <f t="shared" si="3"/>
        <v>FRANCESCONI ANDREA</v>
      </c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6.5" customHeight="1" x14ac:dyDescent="0.2">
      <c r="A79" s="149" t="s">
        <v>116</v>
      </c>
      <c r="B79" s="149" t="s">
        <v>117</v>
      </c>
      <c r="C79" s="96" t="s">
        <v>80</v>
      </c>
      <c r="D79" s="94">
        <v>201</v>
      </c>
      <c r="E79" s="25" t="str">
        <f t="shared" si="2"/>
        <v>FERRANTI ANTONIO</v>
      </c>
      <c r="F79" s="5"/>
      <c r="G79" s="5"/>
      <c r="H79" s="5"/>
      <c r="I79" s="5"/>
      <c r="J79" s="149" t="s">
        <v>409</v>
      </c>
      <c r="K79" s="149" t="s">
        <v>8</v>
      </c>
      <c r="L79" s="96" t="s">
        <v>80</v>
      </c>
      <c r="M79" s="94">
        <v>197</v>
      </c>
      <c r="N79" s="25" t="str">
        <f t="shared" si="3"/>
        <v>CHIAPPETTA LUCA</v>
      </c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6.5" customHeight="1" x14ac:dyDescent="0.2">
      <c r="A80" s="149" t="s">
        <v>79</v>
      </c>
      <c r="B80" s="149" t="s">
        <v>29</v>
      </c>
      <c r="C80" s="73" t="s">
        <v>80</v>
      </c>
      <c r="D80" s="94">
        <v>201</v>
      </c>
      <c r="E80" s="25" t="str">
        <f t="shared" si="2"/>
        <v>LOMBARDO FRANCESCO</v>
      </c>
      <c r="F80" s="5"/>
      <c r="G80" s="5"/>
      <c r="H80" s="5"/>
      <c r="I80" s="5"/>
      <c r="J80" s="149" t="s">
        <v>426</v>
      </c>
      <c r="K80" s="149" t="s">
        <v>259</v>
      </c>
      <c r="L80" s="96" t="s">
        <v>34</v>
      </c>
      <c r="M80" s="94">
        <v>196</v>
      </c>
      <c r="N80" s="25" t="str">
        <f t="shared" si="3"/>
        <v>FILLINI GIACOMO</v>
      </c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6.5" customHeight="1" x14ac:dyDescent="0.2">
      <c r="A81" s="149" t="s">
        <v>17</v>
      </c>
      <c r="B81" s="149" t="s">
        <v>18</v>
      </c>
      <c r="C81" s="96" t="s">
        <v>23</v>
      </c>
      <c r="D81" s="94">
        <v>200</v>
      </c>
      <c r="E81" s="25" t="str">
        <f t="shared" si="2"/>
        <v>CANEPA  VITTORIO</v>
      </c>
      <c r="F81" s="5"/>
      <c r="G81" s="5"/>
      <c r="H81" s="5"/>
      <c r="I81" s="5"/>
      <c r="J81" s="149" t="s">
        <v>257</v>
      </c>
      <c r="K81" s="149" t="s">
        <v>120</v>
      </c>
      <c r="L81" s="96" t="s">
        <v>23</v>
      </c>
      <c r="M81" s="94">
        <v>196</v>
      </c>
      <c r="N81" s="25" t="str">
        <f t="shared" si="3"/>
        <v>DISEGNI FEDERICO</v>
      </c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149" t="s">
        <v>9</v>
      </c>
      <c r="B82" s="149" t="s">
        <v>10</v>
      </c>
      <c r="C82" s="96" t="s">
        <v>11</v>
      </c>
      <c r="D82" s="94">
        <v>199</v>
      </c>
      <c r="E82" s="25" t="str">
        <f t="shared" si="2"/>
        <v>NEPI FABIO</v>
      </c>
      <c r="F82" s="5"/>
      <c r="G82" s="5"/>
      <c r="H82" s="5"/>
      <c r="I82" s="5"/>
      <c r="J82" s="149" t="s">
        <v>128</v>
      </c>
      <c r="K82" s="149" t="s">
        <v>69</v>
      </c>
      <c r="L82" s="96" t="s">
        <v>450</v>
      </c>
      <c r="M82" s="94">
        <v>196</v>
      </c>
      <c r="N82" s="25" t="str">
        <f t="shared" si="3"/>
        <v>MARTINELLI MATTEO</v>
      </c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8" x14ac:dyDescent="0.2">
      <c r="A83" s="149" t="s">
        <v>97</v>
      </c>
      <c r="B83" s="149" t="s">
        <v>98</v>
      </c>
      <c r="C83" s="96" t="s">
        <v>34</v>
      </c>
      <c r="D83" s="94">
        <v>197</v>
      </c>
      <c r="E83" s="25" t="str">
        <f t="shared" si="2"/>
        <v>CASAGLI REMO</v>
      </c>
      <c r="F83" s="5"/>
      <c r="G83" s="5"/>
      <c r="H83" s="5"/>
      <c r="I83" s="5"/>
      <c r="J83" s="149" t="s">
        <v>383</v>
      </c>
      <c r="K83" s="149" t="s">
        <v>384</v>
      </c>
      <c r="L83" s="96" t="s">
        <v>63</v>
      </c>
      <c r="M83" s="94">
        <v>196</v>
      </c>
      <c r="N83" s="25" t="str">
        <f t="shared" si="3"/>
        <v>MACCHIONI LORENZO</v>
      </c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8" x14ac:dyDescent="0.2">
      <c r="A84" s="18"/>
      <c r="B84" s="18"/>
      <c r="C84" s="18"/>
      <c r="D84" s="18"/>
      <c r="E84" s="18"/>
      <c r="F84" s="5"/>
      <c r="G84" s="5"/>
      <c r="H84" s="5"/>
      <c r="I84" s="5"/>
      <c r="J84" s="149" t="s">
        <v>138</v>
      </c>
      <c r="K84" s="149" t="s">
        <v>29</v>
      </c>
      <c r="L84" s="96" t="s">
        <v>25</v>
      </c>
      <c r="M84" s="94">
        <v>196</v>
      </c>
      <c r="N84" s="25" t="str">
        <f t="shared" si="3"/>
        <v>LANDI FRANCESCO</v>
      </c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6.5" customHeight="1" x14ac:dyDescent="0.2">
      <c r="A85" s="207" t="s">
        <v>145</v>
      </c>
      <c r="B85" s="202"/>
      <c r="C85" s="202"/>
      <c r="D85" s="203"/>
      <c r="E85" s="18"/>
      <c r="F85" s="5"/>
      <c r="G85" s="5"/>
      <c r="H85" s="5"/>
      <c r="I85" s="5"/>
      <c r="J85" s="149" t="s">
        <v>359</v>
      </c>
      <c r="K85" s="149" t="s">
        <v>117</v>
      </c>
      <c r="L85" s="96" t="s">
        <v>54</v>
      </c>
      <c r="M85" s="94">
        <v>196</v>
      </c>
      <c r="N85" s="25" t="str">
        <f t="shared" si="3"/>
        <v>DE GIOIA ANTONIO</v>
      </c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6.5" customHeight="1" x14ac:dyDescent="0.35">
      <c r="A86" s="24" t="s">
        <v>0</v>
      </c>
      <c r="B86" s="24" t="s">
        <v>1</v>
      </c>
      <c r="C86" s="24" t="s">
        <v>2</v>
      </c>
      <c r="D86" s="24" t="s">
        <v>3</v>
      </c>
      <c r="E86" s="18"/>
      <c r="F86" s="5"/>
      <c r="G86" s="5"/>
      <c r="H86" s="5"/>
      <c r="I86" s="5"/>
      <c r="J86" s="149" t="s">
        <v>358</v>
      </c>
      <c r="K86" s="149" t="s">
        <v>22</v>
      </c>
      <c r="L86" s="96" t="s">
        <v>11</v>
      </c>
      <c r="M86" s="94">
        <v>196</v>
      </c>
      <c r="N86" s="25" t="str">
        <f t="shared" si="3"/>
        <v>PISCINI ANDREA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6.5" customHeight="1" x14ac:dyDescent="0.2">
      <c r="A87" s="149" t="s">
        <v>351</v>
      </c>
      <c r="B87" s="149" t="s">
        <v>27</v>
      </c>
      <c r="C87" s="96" t="s">
        <v>25</v>
      </c>
      <c r="D87" s="94">
        <v>203</v>
      </c>
      <c r="E87" s="25" t="str">
        <f t="shared" ref="E87:E102" si="4">CONCATENATE(A87," ",B87)</f>
        <v>SCARDIGLI SIMONE</v>
      </c>
      <c r="F87" s="5"/>
      <c r="G87" s="5"/>
      <c r="H87" s="5"/>
      <c r="I87" s="5"/>
      <c r="J87" s="149" t="s">
        <v>380</v>
      </c>
      <c r="K87" s="149" t="s">
        <v>94</v>
      </c>
      <c r="L87" s="96" t="s">
        <v>63</v>
      </c>
      <c r="M87" s="94">
        <v>196</v>
      </c>
      <c r="N87" s="25" t="str">
        <f t="shared" si="3"/>
        <v>PUCCI ALESSANDRO</v>
      </c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6.5" customHeight="1" x14ac:dyDescent="0.2">
      <c r="A88" s="149" t="s">
        <v>448</v>
      </c>
      <c r="B88" s="149" t="s">
        <v>252</v>
      </c>
      <c r="C88" s="96" t="s">
        <v>54</v>
      </c>
      <c r="D88" s="94">
        <v>203</v>
      </c>
      <c r="E88" s="25" t="str">
        <f t="shared" si="4"/>
        <v>MINNUCCI GIULIO</v>
      </c>
      <c r="F88" s="5"/>
      <c r="G88" s="5"/>
      <c r="H88" s="5"/>
      <c r="I88" s="5"/>
      <c r="J88" s="149" t="s">
        <v>254</v>
      </c>
      <c r="K88" s="149" t="s">
        <v>255</v>
      </c>
      <c r="L88" s="96" t="s">
        <v>54</v>
      </c>
      <c r="M88" s="94">
        <v>196</v>
      </c>
      <c r="N88" s="25" t="str">
        <f t="shared" si="3"/>
        <v>AMORE OLINTO</v>
      </c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6.5" customHeight="1" x14ac:dyDescent="0.2">
      <c r="A89" s="149" t="s">
        <v>73</v>
      </c>
      <c r="B89" s="149" t="s">
        <v>13</v>
      </c>
      <c r="C89" s="96" t="s">
        <v>23</v>
      </c>
      <c r="D89" s="94">
        <v>203</v>
      </c>
      <c r="E89" s="25" t="str">
        <f t="shared" si="4"/>
        <v>ANICHINI ALESSIO</v>
      </c>
      <c r="F89" s="5"/>
      <c r="G89" s="5"/>
      <c r="H89" s="5"/>
      <c r="I89" s="5"/>
      <c r="J89" s="149" t="s">
        <v>362</v>
      </c>
      <c r="K89" s="149" t="s">
        <v>261</v>
      </c>
      <c r="L89" s="96" t="s">
        <v>63</v>
      </c>
      <c r="M89" s="94">
        <v>196</v>
      </c>
      <c r="N89" s="25" t="str">
        <f t="shared" si="3"/>
        <v>SAVINO MIRKO</v>
      </c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6.5" customHeight="1" x14ac:dyDescent="0.2">
      <c r="A90" s="149" t="s">
        <v>21</v>
      </c>
      <c r="B90" s="149" t="s">
        <v>22</v>
      </c>
      <c r="C90" s="96" t="s">
        <v>14</v>
      </c>
      <c r="D90" s="94">
        <v>201</v>
      </c>
      <c r="E90" s="25" t="str">
        <f t="shared" si="4"/>
        <v>CASTELLANI ANDREA</v>
      </c>
      <c r="F90" s="5"/>
      <c r="G90" s="5"/>
      <c r="H90" s="5"/>
      <c r="I90" s="5"/>
      <c r="J90" s="149" t="s">
        <v>356</v>
      </c>
      <c r="K90" s="149" t="s">
        <v>10</v>
      </c>
      <c r="L90" s="96" t="s">
        <v>16</v>
      </c>
      <c r="M90" s="94">
        <v>196</v>
      </c>
      <c r="N90" s="25" t="str">
        <f t="shared" si="3"/>
        <v>CECCARELLI FABIO</v>
      </c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6.5" customHeight="1" x14ac:dyDescent="0.2">
      <c r="A91" s="149" t="s">
        <v>378</v>
      </c>
      <c r="B91" s="149" t="s">
        <v>379</v>
      </c>
      <c r="C91" s="96" t="s">
        <v>11</v>
      </c>
      <c r="D91" s="94">
        <v>199</v>
      </c>
      <c r="E91" s="25" t="str">
        <f t="shared" si="4"/>
        <v>CHIAVACCI IACOPO</v>
      </c>
      <c r="F91" s="5"/>
      <c r="G91" s="5"/>
      <c r="H91" s="5"/>
      <c r="I91" s="5"/>
      <c r="J91" s="149" t="s">
        <v>92</v>
      </c>
      <c r="K91" s="149" t="s">
        <v>22</v>
      </c>
      <c r="L91" s="96" t="s">
        <v>11</v>
      </c>
      <c r="M91" s="94">
        <v>196</v>
      </c>
      <c r="N91" s="25" t="str">
        <f t="shared" si="3"/>
        <v>TOMARCHIO ANDREA</v>
      </c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6.5" customHeight="1" x14ac:dyDescent="0.2">
      <c r="A92" s="149" t="s">
        <v>41</v>
      </c>
      <c r="B92" s="149" t="s">
        <v>43</v>
      </c>
      <c r="C92" s="96" t="s">
        <v>23</v>
      </c>
      <c r="D92" s="94">
        <v>199</v>
      </c>
      <c r="E92" s="25" t="str">
        <f t="shared" si="4"/>
        <v>NUCCI GIANNI</v>
      </c>
      <c r="F92" s="5"/>
      <c r="G92" s="5"/>
      <c r="H92" s="5"/>
      <c r="I92" s="5"/>
      <c r="J92" s="149" t="s">
        <v>52</v>
      </c>
      <c r="K92" s="149" t="s">
        <v>29</v>
      </c>
      <c r="L92" s="96" t="s">
        <v>11</v>
      </c>
      <c r="M92" s="94">
        <v>195</v>
      </c>
      <c r="N92" s="25" t="str">
        <f t="shared" si="3"/>
        <v>L'ABBATE  FRANCESCO</v>
      </c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6.5" customHeight="1" x14ac:dyDescent="0.2">
      <c r="A93" s="149" t="s">
        <v>246</v>
      </c>
      <c r="B93" s="149" t="s">
        <v>29</v>
      </c>
      <c r="C93" s="96" t="s">
        <v>23</v>
      </c>
      <c r="D93" s="94">
        <v>198</v>
      </c>
      <c r="E93" s="25" t="str">
        <f t="shared" si="4"/>
        <v>INCROCCI FRANCESCO</v>
      </c>
      <c r="F93" s="5"/>
      <c r="G93" s="5"/>
      <c r="H93" s="5"/>
      <c r="I93" s="5"/>
      <c r="J93" s="149" t="s">
        <v>265</v>
      </c>
      <c r="K93" s="149" t="s">
        <v>266</v>
      </c>
      <c r="L93" s="96" t="s">
        <v>14</v>
      </c>
      <c r="M93" s="94">
        <v>195</v>
      </c>
      <c r="N93" s="25" t="str">
        <f t="shared" si="3"/>
        <v>BERNOCCHI MAURIZIO</v>
      </c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6.5" customHeight="1" x14ac:dyDescent="0.2">
      <c r="A94" s="149" t="s">
        <v>99</v>
      </c>
      <c r="B94" s="149" t="s">
        <v>100</v>
      </c>
      <c r="C94" s="96" t="s">
        <v>14</v>
      </c>
      <c r="D94" s="94">
        <v>198</v>
      </c>
      <c r="E94" s="25" t="str">
        <f t="shared" si="4"/>
        <v>DOLFI MASSIMILIANO</v>
      </c>
      <c r="F94" s="5"/>
      <c r="G94" s="5"/>
      <c r="H94" s="5"/>
      <c r="I94" s="5"/>
      <c r="J94" s="149" t="s">
        <v>267</v>
      </c>
      <c r="K94" s="149" t="s">
        <v>268</v>
      </c>
      <c r="L94" s="96" t="s">
        <v>11</v>
      </c>
      <c r="M94" s="94">
        <v>195</v>
      </c>
      <c r="N94" s="25" t="str">
        <f t="shared" si="3"/>
        <v>DI NOIA SALVATORE</v>
      </c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6.5" customHeight="1" x14ac:dyDescent="0.2">
      <c r="A95" s="149" t="s">
        <v>61</v>
      </c>
      <c r="B95" s="149" t="s">
        <v>53</v>
      </c>
      <c r="C95" s="96" t="s">
        <v>11</v>
      </c>
      <c r="D95" s="94">
        <v>198</v>
      </c>
      <c r="E95" s="25" t="str">
        <f t="shared" si="4"/>
        <v>MOSCHINI MARCO</v>
      </c>
      <c r="F95" s="5"/>
      <c r="G95" s="5"/>
      <c r="H95" s="5"/>
      <c r="I95" s="5"/>
      <c r="J95" s="149" t="s">
        <v>258</v>
      </c>
      <c r="K95" s="149" t="s">
        <v>22</v>
      </c>
      <c r="L95" s="96" t="s">
        <v>34</v>
      </c>
      <c r="M95" s="94">
        <v>195</v>
      </c>
      <c r="N95" s="25" t="str">
        <f t="shared" si="3"/>
        <v>CECCONI ANDREA</v>
      </c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6.5" customHeight="1" x14ac:dyDescent="0.2">
      <c r="A96" s="149" t="s">
        <v>52</v>
      </c>
      <c r="B96" s="149" t="s">
        <v>55</v>
      </c>
      <c r="C96" s="96" t="s">
        <v>11</v>
      </c>
      <c r="D96" s="94">
        <v>198</v>
      </c>
      <c r="E96" s="25" t="str">
        <f t="shared" si="4"/>
        <v>L'ABBATE  GIANLUCA</v>
      </c>
      <c r="F96" s="5"/>
      <c r="G96" s="5"/>
      <c r="H96" s="5"/>
      <c r="I96" s="5"/>
      <c r="J96" s="149" t="s">
        <v>254</v>
      </c>
      <c r="K96" s="149" t="s">
        <v>259</v>
      </c>
      <c r="L96" s="96" t="s">
        <v>25</v>
      </c>
      <c r="M96" s="94">
        <v>195</v>
      </c>
      <c r="N96" s="25" t="str">
        <f t="shared" si="3"/>
        <v>AMORE GIACOMO</v>
      </c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6.5" customHeight="1" x14ac:dyDescent="0.2">
      <c r="A97" s="149" t="s">
        <v>68</v>
      </c>
      <c r="B97" s="149" t="s">
        <v>69</v>
      </c>
      <c r="C97" s="96" t="s">
        <v>14</v>
      </c>
      <c r="D97" s="94">
        <v>198</v>
      </c>
      <c r="E97" s="25" t="str">
        <f t="shared" si="4"/>
        <v>BARTOLI MATTEO</v>
      </c>
      <c r="F97" s="5"/>
      <c r="G97" s="5"/>
      <c r="H97" s="5"/>
      <c r="I97" s="5"/>
      <c r="J97" s="149" t="s">
        <v>402</v>
      </c>
      <c r="K97" s="149" t="s">
        <v>111</v>
      </c>
      <c r="L97" s="96" t="s">
        <v>80</v>
      </c>
      <c r="M97" s="94">
        <v>195</v>
      </c>
      <c r="N97" s="25" t="str">
        <f t="shared" si="3"/>
        <v>BIANCHINI FILIPPO</v>
      </c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6.5" customHeight="1" x14ac:dyDescent="0.2">
      <c r="A98" s="149" t="s">
        <v>81</v>
      </c>
      <c r="B98" s="149" t="s">
        <v>55</v>
      </c>
      <c r="C98" s="96" t="s">
        <v>14</v>
      </c>
      <c r="D98" s="94">
        <v>198</v>
      </c>
      <c r="E98" s="25" t="str">
        <f t="shared" si="4"/>
        <v>BINI GIANLUCA</v>
      </c>
      <c r="F98" s="5"/>
      <c r="G98" s="5"/>
      <c r="H98" s="5"/>
      <c r="I98" s="5"/>
      <c r="J98" s="149" t="s">
        <v>82</v>
      </c>
      <c r="K98" s="149" t="s">
        <v>5</v>
      </c>
      <c r="L98" s="96" t="s">
        <v>83</v>
      </c>
      <c r="M98" s="94">
        <v>195</v>
      </c>
      <c r="N98" s="25" t="str">
        <f t="shared" si="3"/>
        <v>VETTORI ALBERTO</v>
      </c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6.5" customHeight="1" x14ac:dyDescent="0.2">
      <c r="A99" s="149" t="s">
        <v>15</v>
      </c>
      <c r="B99" s="149" t="s">
        <v>10</v>
      </c>
      <c r="C99" s="96" t="s">
        <v>23</v>
      </c>
      <c r="D99" s="94">
        <v>197</v>
      </c>
      <c r="E99" s="25" t="str">
        <f t="shared" si="4"/>
        <v>SELMI FABIO</v>
      </c>
      <c r="F99" s="5"/>
      <c r="G99" s="5"/>
      <c r="H99" s="5"/>
      <c r="I99" s="5"/>
      <c r="J99" s="149" t="s">
        <v>385</v>
      </c>
      <c r="K99" s="149" t="s">
        <v>94</v>
      </c>
      <c r="L99" s="96" t="s">
        <v>63</v>
      </c>
      <c r="M99" s="94">
        <v>195</v>
      </c>
      <c r="N99" s="25" t="str">
        <f t="shared" si="3"/>
        <v>BATTINI ALESSANDRO</v>
      </c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6.5" customHeight="1" x14ac:dyDescent="0.2">
      <c r="A100" s="149" t="s">
        <v>64</v>
      </c>
      <c r="B100" s="149" t="s">
        <v>24</v>
      </c>
      <c r="C100" s="96" t="s">
        <v>14</v>
      </c>
      <c r="D100" s="94">
        <v>197</v>
      </c>
      <c r="E100" s="25" t="str">
        <f t="shared" si="4"/>
        <v>LA ROCCA ROBERTO</v>
      </c>
      <c r="F100" s="5"/>
      <c r="G100" s="5"/>
      <c r="H100" s="5"/>
      <c r="I100" s="5"/>
      <c r="J100" s="149" t="s">
        <v>108</v>
      </c>
      <c r="K100" s="149" t="s">
        <v>18</v>
      </c>
      <c r="L100" s="96" t="s">
        <v>16</v>
      </c>
      <c r="M100" s="94">
        <v>195</v>
      </c>
      <c r="N100" s="25" t="str">
        <f t="shared" si="3"/>
        <v>SANTONI VITTORIO</v>
      </c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6.5" customHeight="1" x14ac:dyDescent="0.2">
      <c r="A101" s="149" t="s">
        <v>103</v>
      </c>
      <c r="B101" s="149" t="s">
        <v>104</v>
      </c>
      <c r="C101" s="96" t="s">
        <v>14</v>
      </c>
      <c r="D101" s="94">
        <v>196</v>
      </c>
      <c r="E101" s="25" t="str">
        <f t="shared" si="4"/>
        <v>BORETTI  PAOLO</v>
      </c>
      <c r="F101" s="5"/>
      <c r="G101" s="5"/>
      <c r="H101" s="5"/>
      <c r="I101" s="5"/>
      <c r="J101" s="149" t="s">
        <v>418</v>
      </c>
      <c r="K101" s="149" t="s">
        <v>419</v>
      </c>
      <c r="L101" s="96" t="s">
        <v>80</v>
      </c>
      <c r="M101" s="94">
        <v>194</v>
      </c>
      <c r="N101" s="25" t="str">
        <f t="shared" si="3"/>
        <v xml:space="preserve">MENCUCCI MARCO </v>
      </c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8" x14ac:dyDescent="0.2">
      <c r="A102" s="149" t="s">
        <v>105</v>
      </c>
      <c r="B102" s="149" t="s">
        <v>106</v>
      </c>
      <c r="C102" s="96" t="s">
        <v>11</v>
      </c>
      <c r="D102" s="94">
        <v>195</v>
      </c>
      <c r="E102" s="25" t="str">
        <f t="shared" si="4"/>
        <v>GRAGNANI NICOLA</v>
      </c>
      <c r="F102" s="5"/>
      <c r="G102" s="5"/>
      <c r="H102" s="5"/>
      <c r="I102" s="5"/>
      <c r="J102" s="149" t="s">
        <v>400</v>
      </c>
      <c r="K102" s="149" t="s">
        <v>69</v>
      </c>
      <c r="L102" s="96" t="s">
        <v>11</v>
      </c>
      <c r="M102" s="94">
        <v>194</v>
      </c>
      <c r="N102" s="25" t="str">
        <f t="shared" si="3"/>
        <v>CAZZAROTTO MATTEO</v>
      </c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1" x14ac:dyDescent="0.25">
      <c r="A103" s="149"/>
      <c r="B103" s="149"/>
      <c r="C103" s="96"/>
      <c r="D103" s="77"/>
      <c r="E103" s="25"/>
      <c r="F103" s="5"/>
      <c r="G103" s="5"/>
      <c r="H103" s="5"/>
      <c r="I103" s="5"/>
      <c r="J103" s="149" t="s">
        <v>420</v>
      </c>
      <c r="K103" s="149" t="s">
        <v>20</v>
      </c>
      <c r="L103" s="96" t="s">
        <v>14</v>
      </c>
      <c r="M103" s="94">
        <v>194</v>
      </c>
      <c r="N103" s="25" t="str">
        <f t="shared" si="3"/>
        <v>GORINI LEONARDO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6.5" customHeight="1" x14ac:dyDescent="0.2">
      <c r="A104" s="208" t="s">
        <v>438</v>
      </c>
      <c r="B104" s="202"/>
      <c r="C104" s="202"/>
      <c r="D104" s="203"/>
      <c r="E104" s="18"/>
      <c r="F104" s="5"/>
      <c r="G104" s="5"/>
      <c r="H104" s="5"/>
      <c r="I104" s="5"/>
      <c r="J104" s="149" t="s">
        <v>113</v>
      </c>
      <c r="K104" s="149" t="s">
        <v>94</v>
      </c>
      <c r="L104" s="96" t="s">
        <v>16</v>
      </c>
      <c r="M104" s="94">
        <v>194</v>
      </c>
      <c r="N104" s="25" t="str">
        <f t="shared" si="3"/>
        <v>REGGIO ALESSANDRO</v>
      </c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6.5" customHeight="1" x14ac:dyDescent="0.35">
      <c r="A105" s="24" t="s">
        <v>0</v>
      </c>
      <c r="B105" s="24" t="s">
        <v>1</v>
      </c>
      <c r="C105" s="24" t="s">
        <v>2</v>
      </c>
      <c r="D105" s="24" t="s">
        <v>3</v>
      </c>
      <c r="E105" s="18"/>
      <c r="F105" s="5"/>
      <c r="G105" s="5"/>
      <c r="H105" s="5"/>
      <c r="I105" s="5"/>
      <c r="J105" s="149" t="s">
        <v>262</v>
      </c>
      <c r="K105" s="149" t="s">
        <v>57</v>
      </c>
      <c r="L105" s="96" t="s">
        <v>11</v>
      </c>
      <c r="M105" s="94">
        <v>194</v>
      </c>
      <c r="N105" s="25" t="str">
        <f t="shared" si="3"/>
        <v>TICCIATI RICCARDO</v>
      </c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6.5" customHeight="1" x14ac:dyDescent="0.2">
      <c r="A106" s="149" t="s">
        <v>90</v>
      </c>
      <c r="B106" s="149" t="s">
        <v>91</v>
      </c>
      <c r="C106" s="96" t="s">
        <v>14</v>
      </c>
      <c r="D106" s="94">
        <v>194</v>
      </c>
      <c r="E106" s="25" t="str">
        <f t="shared" ref="E106:E134" si="5">CONCATENATE(A106," ",B106)</f>
        <v>PAOLI ELISA</v>
      </c>
      <c r="F106" s="5"/>
      <c r="G106" s="5"/>
      <c r="H106" s="5"/>
      <c r="I106" s="5"/>
      <c r="J106" s="149" t="s">
        <v>114</v>
      </c>
      <c r="K106" s="149" t="s">
        <v>115</v>
      </c>
      <c r="L106" s="96" t="s">
        <v>25</v>
      </c>
      <c r="M106" s="94">
        <v>194</v>
      </c>
      <c r="N106" s="25" t="str">
        <f t="shared" si="3"/>
        <v>MANTERI EDOARDO</v>
      </c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6.5" customHeight="1" x14ac:dyDescent="0.2">
      <c r="A107" s="149" t="s">
        <v>75</v>
      </c>
      <c r="B107" s="149" t="s">
        <v>76</v>
      </c>
      <c r="C107" s="96" t="s">
        <v>23</v>
      </c>
      <c r="D107" s="94">
        <v>191</v>
      </c>
      <c r="E107" s="25" t="str">
        <f t="shared" si="5"/>
        <v>CIULLO CHIARA</v>
      </c>
      <c r="F107" s="5"/>
      <c r="G107" s="5"/>
      <c r="H107" s="5"/>
      <c r="I107" s="5"/>
      <c r="J107" s="149" t="s">
        <v>421</v>
      </c>
      <c r="K107" s="149" t="s">
        <v>69</v>
      </c>
      <c r="L107" s="96" t="s">
        <v>417</v>
      </c>
      <c r="M107" s="94">
        <v>193</v>
      </c>
      <c r="N107" s="25" t="str">
        <f t="shared" si="3"/>
        <v>PISANI MATTEO</v>
      </c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6.5" customHeight="1" x14ac:dyDescent="0.2">
      <c r="A108" s="149" t="s">
        <v>32</v>
      </c>
      <c r="B108" s="149" t="s">
        <v>126</v>
      </c>
      <c r="C108" s="96" t="s">
        <v>25</v>
      </c>
      <c r="D108" s="94">
        <v>191</v>
      </c>
      <c r="E108" s="25" t="str">
        <f t="shared" si="5"/>
        <v>BUSONI PATRIZIA</v>
      </c>
      <c r="F108" s="5"/>
      <c r="G108" s="5"/>
      <c r="H108" s="5"/>
      <c r="I108" s="5"/>
      <c r="J108" s="149" t="s">
        <v>86</v>
      </c>
      <c r="K108" s="149" t="s">
        <v>87</v>
      </c>
      <c r="L108" s="96" t="s">
        <v>25</v>
      </c>
      <c r="M108" s="94">
        <v>193</v>
      </c>
      <c r="N108" s="25" t="str">
        <f t="shared" si="3"/>
        <v>QUARATESI MAURO</v>
      </c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6.5" customHeight="1" x14ac:dyDescent="0.2">
      <c r="A109" s="149" t="s">
        <v>135</v>
      </c>
      <c r="B109" s="149" t="s">
        <v>136</v>
      </c>
      <c r="C109" s="96" t="s">
        <v>11</v>
      </c>
      <c r="D109" s="94">
        <v>190</v>
      </c>
      <c r="E109" s="25" t="str">
        <f t="shared" si="5"/>
        <v>CARICO ANTONELLA</v>
      </c>
      <c r="F109" s="5"/>
      <c r="G109" s="5"/>
      <c r="H109" s="5"/>
      <c r="I109" s="5"/>
      <c r="J109" s="149" t="s">
        <v>273</v>
      </c>
      <c r="K109" s="149" t="s">
        <v>274</v>
      </c>
      <c r="L109" s="96" t="s">
        <v>34</v>
      </c>
      <c r="M109" s="94">
        <v>193</v>
      </c>
      <c r="N109" s="25" t="str">
        <f t="shared" si="3"/>
        <v>GERI EMANUELE</v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6.5" customHeight="1" x14ac:dyDescent="0.2">
      <c r="A110" s="149" t="s">
        <v>423</v>
      </c>
      <c r="B110" s="149" t="s">
        <v>424</v>
      </c>
      <c r="C110" s="96" t="s">
        <v>34</v>
      </c>
      <c r="D110" s="94">
        <v>188</v>
      </c>
      <c r="E110" s="25" t="str">
        <f t="shared" si="5"/>
        <v>MARCHIONNESCHI ROSANNA</v>
      </c>
      <c r="F110" s="5"/>
      <c r="G110" s="5"/>
      <c r="H110" s="5"/>
      <c r="I110" s="5"/>
      <c r="J110" s="149" t="s">
        <v>386</v>
      </c>
      <c r="K110" s="149" t="s">
        <v>268</v>
      </c>
      <c r="L110" s="96" t="s">
        <v>6</v>
      </c>
      <c r="M110" s="94">
        <v>193</v>
      </c>
      <c r="N110" s="25" t="str">
        <f t="shared" si="3"/>
        <v>SCARRONE SALVATORE</v>
      </c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6.5" customHeight="1" x14ac:dyDescent="0.2">
      <c r="A111" s="149" t="s">
        <v>101</v>
      </c>
      <c r="B111" s="149" t="s">
        <v>102</v>
      </c>
      <c r="C111" s="96" t="s">
        <v>14</v>
      </c>
      <c r="D111" s="94">
        <v>188</v>
      </c>
      <c r="E111" s="25" t="str">
        <f>CONCATENATE(A110," ",B110)</f>
        <v>MARCHIONNESCHI ROSANNA</v>
      </c>
      <c r="F111" s="5"/>
      <c r="G111" s="5"/>
      <c r="H111" s="5"/>
      <c r="I111" s="5"/>
      <c r="J111" s="149" t="s">
        <v>118</v>
      </c>
      <c r="K111" s="149" t="s">
        <v>106</v>
      </c>
      <c r="L111" s="96" t="s">
        <v>11</v>
      </c>
      <c r="M111" s="94">
        <v>193</v>
      </c>
      <c r="N111" s="25" t="str">
        <f t="shared" si="3"/>
        <v>TOGNETTI NICOLA</v>
      </c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6.5" customHeight="1" x14ac:dyDescent="0.2">
      <c r="A112" s="149" t="s">
        <v>141</v>
      </c>
      <c r="B112" s="149" t="s">
        <v>142</v>
      </c>
      <c r="C112" s="96" t="s">
        <v>54</v>
      </c>
      <c r="D112" s="94">
        <v>188</v>
      </c>
      <c r="E112" s="25" t="str">
        <f>CONCATENATE(A111," ",B111)</f>
        <v>CANDIA PAOLA</v>
      </c>
      <c r="F112" s="5"/>
      <c r="G112" s="5"/>
      <c r="H112" s="5"/>
      <c r="I112" s="5"/>
      <c r="J112" s="149" t="s">
        <v>275</v>
      </c>
      <c r="K112" s="149" t="s">
        <v>276</v>
      </c>
      <c r="L112" s="96" t="s">
        <v>16</v>
      </c>
      <c r="M112" s="94">
        <v>193</v>
      </c>
      <c r="N112" s="25" t="str">
        <f t="shared" si="3"/>
        <v>RIBECAI DAVIDE</v>
      </c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6.5" customHeight="1" x14ac:dyDescent="0.2">
      <c r="A113" s="149" t="s">
        <v>137</v>
      </c>
      <c r="B113" s="149" t="s">
        <v>76</v>
      </c>
      <c r="C113" s="96" t="s">
        <v>23</v>
      </c>
      <c r="D113" s="94">
        <v>188</v>
      </c>
      <c r="E113" s="25" t="str">
        <f>CONCATENATE(A112," ",B112)</f>
        <v>BIBBIANI ALICE</v>
      </c>
      <c r="F113" s="5"/>
      <c r="G113" s="5"/>
      <c r="H113" s="5"/>
      <c r="I113" s="5"/>
      <c r="J113" s="149" t="s">
        <v>272</v>
      </c>
      <c r="K113" s="149" t="s">
        <v>33</v>
      </c>
      <c r="L113" s="96" t="s">
        <v>80</v>
      </c>
      <c r="M113" s="94">
        <v>193</v>
      </c>
      <c r="N113" s="25" t="str">
        <f t="shared" si="3"/>
        <v>CIARDI DUPRE' DANIELE</v>
      </c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6.5" customHeight="1" x14ac:dyDescent="0.2">
      <c r="A114" s="149" t="s">
        <v>406</v>
      </c>
      <c r="B114" s="149" t="s">
        <v>407</v>
      </c>
      <c r="C114" s="96" t="s">
        <v>80</v>
      </c>
      <c r="D114" s="94">
        <v>179</v>
      </c>
      <c r="E114" s="25" t="str">
        <f t="shared" si="5"/>
        <v>FUMAROLA DANIELA</v>
      </c>
      <c r="F114" s="5"/>
      <c r="G114" s="5"/>
      <c r="H114" s="5"/>
      <c r="I114" s="5"/>
      <c r="J114" s="149" t="s">
        <v>360</v>
      </c>
      <c r="K114" s="149" t="s">
        <v>115</v>
      </c>
      <c r="L114" s="96" t="s">
        <v>11</v>
      </c>
      <c r="M114" s="94">
        <v>192</v>
      </c>
      <c r="N114" s="25" t="str">
        <f t="shared" si="3"/>
        <v>BRAMBILLA EDOARDO</v>
      </c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6.5" customHeight="1" x14ac:dyDescent="0.2">
      <c r="A115" s="149" t="s">
        <v>413</v>
      </c>
      <c r="B115" s="149" t="s">
        <v>405</v>
      </c>
      <c r="C115" s="96" t="s">
        <v>449</v>
      </c>
      <c r="D115" s="94">
        <v>179</v>
      </c>
      <c r="E115" s="25" t="str">
        <f>CONCATENATE(A113," ",B113)</f>
        <v>DESIATO CHIARA</v>
      </c>
      <c r="F115" s="5"/>
      <c r="G115" s="5"/>
      <c r="H115" s="5"/>
      <c r="I115" s="5"/>
      <c r="J115" s="149" t="s">
        <v>131</v>
      </c>
      <c r="K115" s="149" t="s">
        <v>22</v>
      </c>
      <c r="L115" s="96" t="s">
        <v>16</v>
      </c>
      <c r="M115" s="94">
        <v>192</v>
      </c>
      <c r="N115" s="25" t="str">
        <f t="shared" si="3"/>
        <v>VANACORE ANDREA</v>
      </c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6.5" customHeight="1" x14ac:dyDescent="0.2">
      <c r="A116" s="149" t="s">
        <v>7</v>
      </c>
      <c r="B116" s="149" t="s">
        <v>134</v>
      </c>
      <c r="C116" s="96" t="s">
        <v>25</v>
      </c>
      <c r="D116" s="94">
        <v>177</v>
      </c>
      <c r="E116" s="25" t="str">
        <f t="shared" si="5"/>
        <v>CECCARINI  MANUELA</v>
      </c>
      <c r="F116" s="5"/>
      <c r="G116" s="5"/>
      <c r="H116" s="5"/>
      <c r="I116" s="5"/>
      <c r="J116" s="149" t="s">
        <v>263</v>
      </c>
      <c r="K116" s="149" t="s">
        <v>27</v>
      </c>
      <c r="L116" s="96" t="s">
        <v>107</v>
      </c>
      <c r="M116" s="94">
        <v>191</v>
      </c>
      <c r="N116" s="25" t="str">
        <f t="shared" si="3"/>
        <v>CASTELLACCI SIMONE</v>
      </c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6.5" customHeight="1" x14ac:dyDescent="0.2">
      <c r="A117" s="149" t="s">
        <v>278</v>
      </c>
      <c r="B117" s="149" t="s">
        <v>279</v>
      </c>
      <c r="C117" s="96" t="s">
        <v>23</v>
      </c>
      <c r="D117" s="94">
        <v>161</v>
      </c>
      <c r="E117" s="25" t="str">
        <f t="shared" si="5"/>
        <v>BARSOTTI FABIANA</v>
      </c>
      <c r="F117" s="5"/>
      <c r="G117" s="5"/>
      <c r="H117" s="5"/>
      <c r="I117" s="5"/>
      <c r="J117" s="149" t="s">
        <v>264</v>
      </c>
      <c r="K117" s="149" t="s">
        <v>230</v>
      </c>
      <c r="L117" s="96" t="s">
        <v>34</v>
      </c>
      <c r="M117" s="94">
        <v>191</v>
      </c>
      <c r="N117" s="25" t="str">
        <f t="shared" si="3"/>
        <v>OLIVELLI DARIO</v>
      </c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6.5" customHeight="1" x14ac:dyDescent="0.2">
      <c r="A118" s="149"/>
      <c r="B118" s="149"/>
      <c r="C118" s="96"/>
      <c r="D118" s="94"/>
      <c r="E118" s="25" t="str">
        <f t="shared" si="5"/>
        <v xml:space="preserve"> </v>
      </c>
      <c r="F118" s="5"/>
      <c r="G118" s="5"/>
      <c r="H118" s="5"/>
      <c r="I118" s="5"/>
      <c r="J118" s="149" t="s">
        <v>119</v>
      </c>
      <c r="K118" s="149" t="s">
        <v>120</v>
      </c>
      <c r="L118" s="96" t="s">
        <v>11</v>
      </c>
      <c r="M118" s="94">
        <v>190</v>
      </c>
      <c r="N118" s="25" t="str">
        <f t="shared" si="3"/>
        <v>MAGAGNINI FEDERICO</v>
      </c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6.5" customHeight="1" x14ac:dyDescent="0.2">
      <c r="A119" s="149"/>
      <c r="B119" s="149"/>
      <c r="C119" s="96"/>
      <c r="D119" s="94"/>
      <c r="E119" s="25" t="str">
        <f t="shared" si="5"/>
        <v xml:space="preserve"> </v>
      </c>
      <c r="F119" s="5"/>
      <c r="G119" s="5"/>
      <c r="H119" s="5"/>
      <c r="I119" s="5"/>
      <c r="J119" s="149" t="s">
        <v>139</v>
      </c>
      <c r="K119" s="149" t="s">
        <v>140</v>
      </c>
      <c r="L119" s="96" t="s">
        <v>6</v>
      </c>
      <c r="M119" s="94">
        <v>190</v>
      </c>
      <c r="N119" s="25" t="str">
        <f t="shared" si="3"/>
        <v>PRESTA PIERDOMENICO</v>
      </c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6.5" customHeight="1" x14ac:dyDescent="0.2">
      <c r="A120" s="149"/>
      <c r="B120" s="149"/>
      <c r="C120" s="96"/>
      <c r="D120" s="94"/>
      <c r="E120" s="25" t="str">
        <f t="shared" si="5"/>
        <v xml:space="preserve"> </v>
      </c>
      <c r="F120" s="5"/>
      <c r="G120" s="5"/>
      <c r="H120" s="5"/>
      <c r="I120" s="5"/>
      <c r="J120" s="149" t="s">
        <v>133</v>
      </c>
      <c r="K120" s="149" t="s">
        <v>27</v>
      </c>
      <c r="L120" s="96" t="s">
        <v>11</v>
      </c>
      <c r="M120" s="94">
        <v>189</v>
      </c>
      <c r="N120" s="25" t="str">
        <f t="shared" si="3"/>
        <v>CAVALLINI SIMONE</v>
      </c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6.5" customHeight="1" x14ac:dyDescent="0.2">
      <c r="A121" s="149"/>
      <c r="B121" s="149"/>
      <c r="C121" s="96"/>
      <c r="D121" s="94"/>
      <c r="E121" s="25" t="str">
        <f t="shared" si="5"/>
        <v xml:space="preserve"> </v>
      </c>
      <c r="F121" s="5"/>
      <c r="G121" s="5"/>
      <c r="H121" s="5"/>
      <c r="I121" s="5"/>
      <c r="J121" s="149" t="s">
        <v>125</v>
      </c>
      <c r="K121" s="149" t="s">
        <v>53</v>
      </c>
      <c r="L121" s="96" t="s">
        <v>6</v>
      </c>
      <c r="M121" s="94">
        <v>189</v>
      </c>
      <c r="N121" s="25" t="str">
        <f t="shared" si="3"/>
        <v>MECCARIELLO MARCO</v>
      </c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6.5" customHeight="1" x14ac:dyDescent="0.2">
      <c r="A122" s="149"/>
      <c r="B122" s="149"/>
      <c r="C122" s="96"/>
      <c r="D122" s="94"/>
      <c r="E122" s="25" t="str">
        <f t="shared" si="5"/>
        <v xml:space="preserve"> </v>
      </c>
      <c r="F122" s="5"/>
      <c r="G122" s="5"/>
      <c r="H122" s="5"/>
      <c r="I122" s="5"/>
      <c r="J122" s="149" t="s">
        <v>435</v>
      </c>
      <c r="K122" s="75" t="s">
        <v>117</v>
      </c>
      <c r="L122" s="96" t="s">
        <v>34</v>
      </c>
      <c r="M122" s="94">
        <v>188</v>
      </c>
      <c r="N122" s="25" t="str">
        <f t="shared" si="3"/>
        <v>MELILLO ANTONIO</v>
      </c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6.5" customHeight="1" x14ac:dyDescent="0.2">
      <c r="A123" s="149"/>
      <c r="B123" s="149"/>
      <c r="D123" s="94"/>
      <c r="E123" s="25" t="str">
        <f t="shared" si="5"/>
        <v xml:space="preserve"> </v>
      </c>
      <c r="F123" s="5"/>
      <c r="G123" s="5"/>
      <c r="H123" s="5"/>
      <c r="I123" s="5"/>
      <c r="J123" s="149" t="s">
        <v>381</v>
      </c>
      <c r="K123" s="149" t="s">
        <v>382</v>
      </c>
      <c r="L123" s="96" t="s">
        <v>80</v>
      </c>
      <c r="M123" s="94">
        <v>188</v>
      </c>
      <c r="N123" s="25" t="str">
        <f t="shared" si="3"/>
        <v>FABBRI FRANCO</v>
      </c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6.5" customHeight="1" x14ac:dyDescent="0.2">
      <c r="A124" s="149"/>
      <c r="B124" s="149"/>
      <c r="C124" s="96"/>
      <c r="D124" s="94"/>
      <c r="E124" s="25" t="str">
        <f t="shared" si="5"/>
        <v xml:space="preserve"> </v>
      </c>
      <c r="F124" s="5"/>
      <c r="G124" s="5"/>
      <c r="H124" s="5"/>
      <c r="I124" s="5"/>
      <c r="J124" s="149" t="s">
        <v>428</v>
      </c>
      <c r="K124" s="149" t="s">
        <v>384</v>
      </c>
      <c r="L124" s="96" t="s">
        <v>427</v>
      </c>
      <c r="M124" s="94">
        <v>187</v>
      </c>
      <c r="N124" s="25" t="str">
        <f t="shared" si="3"/>
        <v>NANNIPIERI LORENZO</v>
      </c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6.5" customHeight="1" x14ac:dyDescent="0.2">
      <c r="A125" s="149"/>
      <c r="B125" s="149"/>
      <c r="C125" s="96"/>
      <c r="D125" s="94"/>
      <c r="E125" s="25" t="str">
        <f t="shared" si="5"/>
        <v xml:space="preserve"> </v>
      </c>
      <c r="F125" s="5"/>
      <c r="G125" s="5"/>
      <c r="H125" s="5"/>
      <c r="I125" s="5"/>
      <c r="J125" s="149" t="s">
        <v>271</v>
      </c>
      <c r="K125" s="149" t="s">
        <v>71</v>
      </c>
      <c r="L125" s="96" t="s">
        <v>34</v>
      </c>
      <c r="M125" s="94">
        <v>187</v>
      </c>
      <c r="N125" s="25" t="str">
        <f t="shared" si="3"/>
        <v>PANI MASSIMO</v>
      </c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6.5" customHeight="1" x14ac:dyDescent="0.2">
      <c r="A126" s="149"/>
      <c r="B126" s="149"/>
      <c r="C126" s="96"/>
      <c r="D126" s="94"/>
      <c r="E126" s="25" t="str">
        <f t="shared" si="5"/>
        <v xml:space="preserve"> </v>
      </c>
      <c r="F126" s="5"/>
      <c r="G126" s="5"/>
      <c r="H126" s="5"/>
      <c r="I126" s="5"/>
      <c r="J126" s="149" t="s">
        <v>93</v>
      </c>
      <c r="K126" s="149" t="s">
        <v>8</v>
      </c>
      <c r="L126" s="96" t="s">
        <v>25</v>
      </c>
      <c r="M126" s="94">
        <v>187</v>
      </c>
      <c r="N126" s="25" t="str">
        <f t="shared" si="3"/>
        <v>BAGNOLI LUCA</v>
      </c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6.5" customHeight="1" x14ac:dyDescent="0.2">
      <c r="A127" s="149"/>
      <c r="B127" s="149"/>
      <c r="C127" s="96"/>
      <c r="D127" s="94"/>
      <c r="E127" s="25" t="str">
        <f t="shared" si="5"/>
        <v xml:space="preserve"> </v>
      </c>
      <c r="F127" s="5"/>
      <c r="G127" s="5"/>
      <c r="H127" s="5"/>
      <c r="I127" s="5"/>
      <c r="J127" s="149" t="s">
        <v>121</v>
      </c>
      <c r="K127" s="149" t="s">
        <v>122</v>
      </c>
      <c r="L127" s="73" t="s">
        <v>6</v>
      </c>
      <c r="M127" s="94">
        <v>187</v>
      </c>
      <c r="N127" s="25" t="str">
        <f t="shared" si="3"/>
        <v>CALDINI GUIDO</v>
      </c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6.5" customHeight="1" x14ac:dyDescent="0.2">
      <c r="A128" s="149"/>
      <c r="B128" s="149"/>
      <c r="C128" s="96"/>
      <c r="D128" s="94"/>
      <c r="E128" s="25" t="str">
        <f t="shared" si="5"/>
        <v xml:space="preserve"> </v>
      </c>
      <c r="F128" s="5"/>
      <c r="G128" s="5"/>
      <c r="H128" s="5"/>
      <c r="I128" s="5"/>
      <c r="J128" s="149" t="s">
        <v>269</v>
      </c>
      <c r="K128" s="149" t="s">
        <v>270</v>
      </c>
      <c r="L128" s="96" t="s">
        <v>80</v>
      </c>
      <c r="M128" s="94">
        <v>186</v>
      </c>
      <c r="N128" s="25" t="str">
        <f t="shared" si="3"/>
        <v>FEDI ALIOSCIA</v>
      </c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6.5" customHeight="1" x14ac:dyDescent="0.2">
      <c r="A129" s="149"/>
      <c r="B129" s="149"/>
      <c r="C129" s="96"/>
      <c r="D129" s="94"/>
      <c r="E129" s="25" t="str">
        <f t="shared" si="5"/>
        <v xml:space="preserve"> </v>
      </c>
      <c r="F129" s="5"/>
      <c r="G129" s="5"/>
      <c r="H129" s="5"/>
      <c r="I129" s="5"/>
      <c r="J129" s="149" t="s">
        <v>361</v>
      </c>
      <c r="K129" s="149" t="s">
        <v>266</v>
      </c>
      <c r="L129" s="96" t="s">
        <v>80</v>
      </c>
      <c r="M129" s="94">
        <v>185</v>
      </c>
      <c r="N129" s="25" t="str">
        <f t="shared" si="3"/>
        <v>BELGUORI MAURIZIO</v>
      </c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6.5" customHeight="1" x14ac:dyDescent="0.2">
      <c r="A130" s="149"/>
      <c r="B130" s="149"/>
      <c r="C130" s="96"/>
      <c r="D130" s="94"/>
      <c r="E130" s="25" t="str">
        <f t="shared" si="5"/>
        <v xml:space="preserve"> </v>
      </c>
      <c r="F130" s="5"/>
      <c r="G130" s="5"/>
      <c r="H130" s="5"/>
      <c r="I130" s="5"/>
      <c r="J130" s="149" t="s">
        <v>354</v>
      </c>
      <c r="K130" s="149" t="s">
        <v>53</v>
      </c>
      <c r="L130" s="96" t="s">
        <v>83</v>
      </c>
      <c r="M130" s="94">
        <v>184</v>
      </c>
      <c r="N130" s="25" t="str">
        <f t="shared" si="3"/>
        <v>GALIGANI MARCO</v>
      </c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6.5" customHeight="1" x14ac:dyDescent="0.2">
      <c r="A131" s="149"/>
      <c r="B131" s="149"/>
      <c r="C131" s="96"/>
      <c r="D131" s="94"/>
      <c r="E131" s="25" t="str">
        <f t="shared" si="5"/>
        <v xml:space="preserve"> </v>
      </c>
      <c r="F131" s="5"/>
      <c r="G131" s="5"/>
      <c r="H131" s="5"/>
      <c r="I131" s="5"/>
      <c r="J131" s="149" t="s">
        <v>412</v>
      </c>
      <c r="K131" s="149" t="s">
        <v>94</v>
      </c>
      <c r="L131" s="96" t="s">
        <v>80</v>
      </c>
      <c r="M131" s="94">
        <v>181</v>
      </c>
      <c r="N131" s="25" t="str">
        <f t="shared" si="3"/>
        <v>GIUSTI ALESSANDRO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6.5" customHeight="1" x14ac:dyDescent="0.2">
      <c r="A132" s="149"/>
      <c r="B132" s="149"/>
      <c r="C132" s="96"/>
      <c r="D132" s="94"/>
      <c r="E132" s="25" t="str">
        <f t="shared" si="5"/>
        <v xml:space="preserve"> </v>
      </c>
      <c r="F132" s="5"/>
      <c r="G132" s="5"/>
      <c r="H132" s="5"/>
      <c r="I132" s="5"/>
      <c r="J132" s="149" t="s">
        <v>277</v>
      </c>
      <c r="K132" s="149" t="s">
        <v>259</v>
      </c>
      <c r="L132" s="96" t="s">
        <v>80</v>
      </c>
      <c r="M132" s="94">
        <v>172</v>
      </c>
      <c r="N132" s="25" t="str">
        <f t="shared" ref="N132:N182" si="6">CONCATENATE(J132," ",K132)</f>
        <v>GIOVANNESCHI GIACOMO</v>
      </c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6.5" customHeight="1" x14ac:dyDescent="0.2">
      <c r="A133" s="149"/>
      <c r="B133" s="149"/>
      <c r="C133" s="96"/>
      <c r="D133" s="94"/>
      <c r="E133" s="25" t="str">
        <f t="shared" si="5"/>
        <v xml:space="preserve"> </v>
      </c>
      <c r="F133" s="5"/>
      <c r="G133" s="5"/>
      <c r="H133" s="5"/>
      <c r="I133" s="5"/>
      <c r="J133" s="149"/>
      <c r="K133" s="149"/>
      <c r="L133" s="96"/>
      <c r="M133" s="94"/>
      <c r="N133" s="25" t="str">
        <f t="shared" si="6"/>
        <v xml:space="preserve"> </v>
      </c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6.5" customHeight="1" x14ac:dyDescent="0.2">
      <c r="A134" s="149"/>
      <c r="B134" s="149"/>
      <c r="C134" s="96"/>
      <c r="D134" s="94"/>
      <c r="E134" s="25" t="str">
        <f t="shared" si="5"/>
        <v xml:space="preserve"> </v>
      </c>
      <c r="F134" s="5"/>
      <c r="G134" s="5"/>
      <c r="H134" s="5"/>
      <c r="I134" s="5"/>
      <c r="J134" s="149"/>
      <c r="K134" s="149"/>
      <c r="L134" s="96"/>
      <c r="M134" s="94"/>
      <c r="N134" s="25" t="str">
        <f t="shared" si="6"/>
        <v xml:space="preserve"> </v>
      </c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149"/>
      <c r="B135" s="149"/>
      <c r="C135" s="96"/>
      <c r="D135" s="123"/>
      <c r="E135" s="25"/>
      <c r="F135" s="5"/>
      <c r="G135" s="5"/>
      <c r="H135" s="5"/>
      <c r="I135" s="5"/>
      <c r="J135" s="149"/>
      <c r="K135" s="149"/>
      <c r="L135" s="96"/>
      <c r="M135" s="94"/>
      <c r="N135" s="25" t="str">
        <f t="shared" si="6"/>
        <v xml:space="preserve"> </v>
      </c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61.5" customHeight="1" x14ac:dyDescent="0.25">
      <c r="A136" s="149"/>
      <c r="B136" s="149"/>
      <c r="C136" s="96"/>
      <c r="D136" s="77"/>
      <c r="E136" s="25"/>
      <c r="F136" s="5"/>
      <c r="G136" s="5"/>
      <c r="H136" s="5"/>
      <c r="I136" s="5"/>
      <c r="J136" s="149"/>
      <c r="K136" s="75"/>
      <c r="L136" s="96"/>
      <c r="M136" s="94"/>
      <c r="N136" s="25" t="str">
        <f t="shared" si="6"/>
        <v xml:space="preserve"> </v>
      </c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30.75" customHeight="1" x14ac:dyDescent="0.2">
      <c r="A137" s="18"/>
      <c r="B137" s="18"/>
      <c r="C137" s="18"/>
      <c r="D137" s="18"/>
      <c r="E137" s="18"/>
      <c r="F137" s="5"/>
      <c r="G137" s="5"/>
      <c r="H137" s="5"/>
      <c r="I137" s="5"/>
      <c r="J137" s="149"/>
      <c r="K137" s="149"/>
      <c r="L137" s="96"/>
      <c r="M137" s="94"/>
      <c r="N137" s="25" t="str">
        <f t="shared" si="6"/>
        <v xml:space="preserve"> </v>
      </c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6.5" customHeight="1" x14ac:dyDescent="0.2">
      <c r="F138" s="5"/>
      <c r="G138" s="5"/>
      <c r="H138" s="5"/>
      <c r="I138" s="5"/>
      <c r="J138" s="149"/>
      <c r="K138" s="149"/>
      <c r="L138" s="96"/>
      <c r="M138" s="94"/>
      <c r="N138" s="25" t="str">
        <f t="shared" si="6"/>
        <v xml:space="preserve"> </v>
      </c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6.5" customHeight="1" x14ac:dyDescent="0.2">
      <c r="F139" s="5"/>
      <c r="G139" s="5"/>
      <c r="H139" s="5"/>
      <c r="I139" s="5"/>
      <c r="J139" s="149"/>
      <c r="K139" s="75"/>
      <c r="L139" s="96"/>
      <c r="M139" s="94"/>
      <c r="N139" s="25" t="str">
        <f t="shared" si="6"/>
        <v xml:space="preserve"> </v>
      </c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6.5" customHeight="1" x14ac:dyDescent="0.2">
      <c r="F140" s="5"/>
      <c r="G140" s="5"/>
      <c r="H140" s="5"/>
      <c r="I140" s="5"/>
      <c r="J140" s="149"/>
      <c r="K140" s="149"/>
      <c r="L140" s="96"/>
      <c r="M140" s="94"/>
      <c r="N140" s="25" t="str">
        <f t="shared" si="6"/>
        <v xml:space="preserve"> </v>
      </c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6.5" customHeight="1" x14ac:dyDescent="0.2">
      <c r="F141" s="5"/>
      <c r="G141" s="5"/>
      <c r="H141" s="5"/>
      <c r="I141" s="5"/>
      <c r="J141" s="149"/>
      <c r="K141" s="149"/>
      <c r="L141" s="96"/>
      <c r="M141" s="94"/>
      <c r="N141" s="25" t="str">
        <f t="shared" si="6"/>
        <v xml:space="preserve"> </v>
      </c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6.5" customHeight="1" x14ac:dyDescent="0.2">
      <c r="F142" s="5"/>
      <c r="G142" s="5"/>
      <c r="H142" s="5"/>
      <c r="I142" s="5"/>
      <c r="J142" s="149"/>
      <c r="K142" s="149"/>
      <c r="L142" s="96"/>
      <c r="M142" s="94"/>
      <c r="N142" s="25" t="str">
        <f t="shared" si="6"/>
        <v xml:space="preserve"> </v>
      </c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6.5" customHeight="1" x14ac:dyDescent="0.2">
      <c r="F143" s="5"/>
      <c r="G143" s="5"/>
      <c r="H143" s="5"/>
      <c r="I143" s="5"/>
      <c r="J143" s="149"/>
      <c r="K143" s="149"/>
      <c r="L143" s="96"/>
      <c r="M143" s="94"/>
      <c r="N143" s="25" t="str">
        <f t="shared" si="6"/>
        <v xml:space="preserve"> </v>
      </c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6.5" customHeight="1" x14ac:dyDescent="0.2">
      <c r="F144" s="5"/>
      <c r="G144" s="5"/>
      <c r="H144" s="5"/>
      <c r="I144" s="5"/>
      <c r="J144" s="149"/>
      <c r="K144" s="149"/>
      <c r="L144" s="73"/>
      <c r="M144" s="94"/>
      <c r="N144" s="25" t="str">
        <f t="shared" si="6"/>
        <v xml:space="preserve"> </v>
      </c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6:26" ht="16.5" customHeight="1" x14ac:dyDescent="0.2">
      <c r="F145" s="5"/>
      <c r="G145" s="5"/>
      <c r="H145" s="5"/>
      <c r="I145" s="5"/>
      <c r="J145" s="149"/>
      <c r="K145" s="149"/>
      <c r="L145" s="96"/>
      <c r="M145" s="94"/>
      <c r="N145" s="25" t="str">
        <f t="shared" si="6"/>
        <v xml:space="preserve"> </v>
      </c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6:26" ht="16.5" customHeight="1" x14ac:dyDescent="0.2">
      <c r="F146" s="5"/>
      <c r="G146" s="5"/>
      <c r="H146" s="5"/>
      <c r="I146" s="5"/>
      <c r="J146" s="149"/>
      <c r="K146" s="149"/>
      <c r="L146" s="96"/>
      <c r="M146" s="94"/>
      <c r="N146" s="25" t="str">
        <f t="shared" si="6"/>
        <v xml:space="preserve"> </v>
      </c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6:26" ht="16.5" customHeight="1" x14ac:dyDescent="0.2">
      <c r="F147" s="5"/>
      <c r="G147" s="5"/>
      <c r="H147" s="5"/>
      <c r="I147" s="5"/>
      <c r="J147" s="149"/>
      <c r="K147" s="149"/>
      <c r="L147" s="96"/>
      <c r="M147" s="94"/>
      <c r="N147" s="25" t="str">
        <f t="shared" si="6"/>
        <v xml:space="preserve"> </v>
      </c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6:26" ht="16.5" customHeight="1" x14ac:dyDescent="0.2">
      <c r="F148" s="5"/>
      <c r="G148" s="5"/>
      <c r="H148" s="5"/>
      <c r="I148" s="5"/>
      <c r="J148" s="149"/>
      <c r="K148" s="149"/>
      <c r="L148" s="96"/>
      <c r="M148" s="106"/>
      <c r="N148" s="25" t="str">
        <f t="shared" si="6"/>
        <v xml:space="preserve"> </v>
      </c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6:26" ht="16.5" customHeight="1" x14ac:dyDescent="0.2">
      <c r="F149" s="5"/>
      <c r="G149" s="5"/>
      <c r="H149" s="5"/>
      <c r="I149" s="5"/>
      <c r="J149" s="149"/>
      <c r="K149" s="149"/>
      <c r="L149" s="96"/>
      <c r="M149" s="106"/>
      <c r="N149" s="25" t="str">
        <f t="shared" si="6"/>
        <v xml:space="preserve"> </v>
      </c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6:26" ht="16.5" customHeight="1" x14ac:dyDescent="0.2">
      <c r="F150" s="5"/>
      <c r="G150" s="5"/>
      <c r="H150" s="5"/>
      <c r="I150" s="5"/>
      <c r="J150" s="149"/>
      <c r="K150" s="149"/>
      <c r="L150" s="96"/>
      <c r="M150" s="106"/>
      <c r="N150" s="25" t="str">
        <f t="shared" si="6"/>
        <v xml:space="preserve"> </v>
      </c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6:26" ht="16.5" customHeight="1" x14ac:dyDescent="0.2">
      <c r="F151" s="5"/>
      <c r="G151" s="5"/>
      <c r="H151" s="5"/>
      <c r="I151" s="5"/>
      <c r="J151" s="149"/>
      <c r="K151" s="149"/>
      <c r="L151" s="96"/>
      <c r="M151" s="106"/>
      <c r="N151" s="25" t="str">
        <f t="shared" si="6"/>
        <v xml:space="preserve"> </v>
      </c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6:26" ht="16.5" customHeight="1" x14ac:dyDescent="0.2">
      <c r="F152" s="5"/>
      <c r="G152" s="5"/>
      <c r="H152" s="5"/>
      <c r="I152" s="5"/>
      <c r="J152" s="149"/>
      <c r="K152" s="149"/>
      <c r="L152" s="96"/>
      <c r="M152" s="106"/>
      <c r="N152" s="25" t="str">
        <f t="shared" si="6"/>
        <v xml:space="preserve"> </v>
      </c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6:26" ht="16.5" customHeight="1" x14ac:dyDescent="0.2">
      <c r="F153" s="5"/>
      <c r="G153" s="5"/>
      <c r="H153" s="5"/>
      <c r="I153" s="5"/>
      <c r="J153" s="149"/>
      <c r="K153" s="149"/>
      <c r="L153" s="96"/>
      <c r="M153" s="106"/>
      <c r="N153" s="25" t="str">
        <f t="shared" si="6"/>
        <v xml:space="preserve"> </v>
      </c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6:26" ht="16.5" customHeight="1" x14ac:dyDescent="0.2">
      <c r="F154" s="5"/>
      <c r="G154" s="5"/>
      <c r="H154" s="5"/>
      <c r="I154" s="5"/>
      <c r="J154" s="149"/>
      <c r="K154" s="149"/>
      <c r="L154" s="96"/>
      <c r="M154" s="106"/>
      <c r="N154" s="25" t="str">
        <f t="shared" si="6"/>
        <v xml:space="preserve"> </v>
      </c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6:26" ht="16.5" customHeight="1" x14ac:dyDescent="0.2">
      <c r="F155" s="5"/>
      <c r="G155" s="5"/>
      <c r="H155" s="5"/>
      <c r="I155" s="5"/>
      <c r="J155" s="149"/>
      <c r="K155" s="149"/>
      <c r="L155" s="96"/>
      <c r="M155" s="106"/>
      <c r="N155" s="25" t="str">
        <f t="shared" si="6"/>
        <v xml:space="preserve"> </v>
      </c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6:26" ht="16.5" customHeight="1" x14ac:dyDescent="0.2">
      <c r="F156" s="5"/>
      <c r="G156" s="5"/>
      <c r="H156" s="5"/>
      <c r="I156" s="5"/>
      <c r="J156" s="149"/>
      <c r="K156" s="149"/>
      <c r="L156" s="96"/>
      <c r="M156" s="106"/>
      <c r="N156" s="25" t="str">
        <f t="shared" si="6"/>
        <v xml:space="preserve"> </v>
      </c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6:26" ht="16.5" customHeight="1" x14ac:dyDescent="0.2">
      <c r="F157" s="5"/>
      <c r="G157" s="5"/>
      <c r="H157" s="5"/>
      <c r="I157" s="5"/>
      <c r="J157" s="149"/>
      <c r="K157" s="149"/>
      <c r="L157" s="96"/>
      <c r="M157" s="106"/>
      <c r="N157" s="25" t="str">
        <f t="shared" si="6"/>
        <v xml:space="preserve"> </v>
      </c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6:26" ht="16.5" customHeight="1" x14ac:dyDescent="0.2">
      <c r="F158" s="5"/>
      <c r="G158" s="5"/>
      <c r="H158" s="5"/>
      <c r="I158" s="5"/>
      <c r="J158" s="149"/>
      <c r="K158" s="149"/>
      <c r="L158" s="96"/>
      <c r="M158" s="106"/>
      <c r="N158" s="25" t="str">
        <f t="shared" si="6"/>
        <v xml:space="preserve"> </v>
      </c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6:26" ht="16.5" customHeight="1" x14ac:dyDescent="0.2">
      <c r="F159" s="5"/>
      <c r="G159" s="5"/>
      <c r="H159" s="5"/>
      <c r="I159" s="5"/>
      <c r="J159" s="149"/>
      <c r="K159" s="149"/>
      <c r="L159" s="96"/>
      <c r="M159" s="106"/>
      <c r="N159" s="25" t="str">
        <f t="shared" si="6"/>
        <v xml:space="preserve"> </v>
      </c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6:26" ht="16.5" customHeight="1" x14ac:dyDescent="0.2">
      <c r="F160" s="5"/>
      <c r="G160" s="5"/>
      <c r="H160" s="5"/>
      <c r="I160" s="5"/>
      <c r="J160" s="149"/>
      <c r="K160" s="149"/>
      <c r="L160" s="96"/>
      <c r="M160" s="106"/>
      <c r="N160" s="25" t="str">
        <f t="shared" si="6"/>
        <v xml:space="preserve"> </v>
      </c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6:26" ht="16.5" customHeight="1" x14ac:dyDescent="0.2">
      <c r="F161" s="5"/>
      <c r="G161" s="5"/>
      <c r="H161" s="5"/>
      <c r="I161" s="5"/>
      <c r="J161" s="149"/>
      <c r="K161" s="149"/>
      <c r="L161" s="96"/>
      <c r="M161" s="106"/>
      <c r="N161" s="25" t="str">
        <f t="shared" si="6"/>
        <v xml:space="preserve"> </v>
      </c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6:26" ht="16.5" customHeight="1" x14ac:dyDescent="0.2">
      <c r="F162" s="5"/>
      <c r="G162" s="5"/>
      <c r="H162" s="5"/>
      <c r="I162" s="5"/>
      <c r="J162" s="149"/>
      <c r="K162" s="149"/>
      <c r="L162" s="96"/>
      <c r="M162" s="106"/>
      <c r="N162" s="25" t="str">
        <f t="shared" si="6"/>
        <v xml:space="preserve"> </v>
      </c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6:26" ht="16.5" customHeight="1" x14ac:dyDescent="0.2">
      <c r="F163" s="5"/>
      <c r="G163" s="5"/>
      <c r="H163" s="5"/>
      <c r="I163" s="5"/>
      <c r="J163" s="149"/>
      <c r="K163" s="149"/>
      <c r="L163" s="96"/>
      <c r="M163" s="106"/>
      <c r="N163" s="25" t="str">
        <f t="shared" si="6"/>
        <v xml:space="preserve"> </v>
      </c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6:26" ht="16.5" customHeight="1" x14ac:dyDescent="0.2">
      <c r="F164" s="5"/>
      <c r="G164" s="5"/>
      <c r="H164" s="5"/>
      <c r="I164" s="5"/>
      <c r="J164" s="149"/>
      <c r="K164" s="149"/>
      <c r="L164" s="96"/>
      <c r="M164" s="106"/>
      <c r="N164" s="25" t="str">
        <f t="shared" si="6"/>
        <v xml:space="preserve"> </v>
      </c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6:26" ht="15.75" customHeight="1" x14ac:dyDescent="0.2">
      <c r="F165" s="5"/>
      <c r="G165" s="5"/>
      <c r="H165" s="5"/>
      <c r="I165" s="5"/>
      <c r="J165" s="149"/>
      <c r="K165" s="149"/>
      <c r="L165" s="96"/>
      <c r="M165" s="106"/>
      <c r="N165" s="25" t="str">
        <f t="shared" si="6"/>
        <v xml:space="preserve"> </v>
      </c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6:26" ht="15.75" customHeight="1" x14ac:dyDescent="0.2">
      <c r="F166" s="5"/>
      <c r="G166" s="5"/>
      <c r="H166" s="5"/>
      <c r="I166" s="5"/>
      <c r="J166" s="149"/>
      <c r="K166" s="149"/>
      <c r="L166" s="96"/>
      <c r="M166" s="106"/>
      <c r="N166" s="25" t="str">
        <f t="shared" si="6"/>
        <v xml:space="preserve"> </v>
      </c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6:26" ht="15.75" customHeight="1" x14ac:dyDescent="0.2">
      <c r="F167" s="5"/>
      <c r="G167" s="5"/>
      <c r="H167" s="5"/>
      <c r="I167" s="5"/>
      <c r="J167" s="149"/>
      <c r="K167" s="149"/>
      <c r="L167" s="96"/>
      <c r="M167" s="106"/>
      <c r="N167" s="25" t="str">
        <f t="shared" si="6"/>
        <v xml:space="preserve"> </v>
      </c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6:26" ht="15.75" customHeight="1" x14ac:dyDescent="0.2">
      <c r="F168" s="5"/>
      <c r="G168" s="5"/>
      <c r="H168" s="5"/>
      <c r="I168" s="5"/>
      <c r="J168" s="149"/>
      <c r="K168" s="149"/>
      <c r="L168" s="73"/>
      <c r="M168" s="106"/>
      <c r="N168" s="25" t="str">
        <f t="shared" si="6"/>
        <v xml:space="preserve"> </v>
      </c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6:26" ht="15.75" customHeight="1" x14ac:dyDescent="0.2">
      <c r="F169" s="5"/>
      <c r="G169" s="5"/>
      <c r="H169" s="5"/>
      <c r="I169" s="5"/>
      <c r="J169" s="149"/>
      <c r="K169" s="149"/>
      <c r="L169" s="96"/>
      <c r="M169" s="106"/>
      <c r="N169" s="25" t="str">
        <f t="shared" si="6"/>
        <v xml:space="preserve"> </v>
      </c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6:26" ht="15.75" customHeight="1" x14ac:dyDescent="0.2">
      <c r="F170" s="5"/>
      <c r="G170" s="5"/>
      <c r="H170" s="5"/>
      <c r="I170" s="5"/>
      <c r="J170" s="149"/>
      <c r="K170" s="149"/>
      <c r="L170" s="5"/>
      <c r="M170" s="106"/>
      <c r="N170" s="25" t="str">
        <f t="shared" si="6"/>
        <v xml:space="preserve"> </v>
      </c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6:26" ht="15.75" customHeight="1" x14ac:dyDescent="0.2">
      <c r="F171" s="5"/>
      <c r="G171" s="5"/>
      <c r="H171" s="5"/>
      <c r="I171" s="5"/>
      <c r="J171" s="149"/>
      <c r="K171" s="149"/>
      <c r="L171" s="5"/>
      <c r="M171" s="106"/>
      <c r="N171" s="25" t="str">
        <f t="shared" si="6"/>
        <v xml:space="preserve"> </v>
      </c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6:26" ht="15.75" customHeight="1" x14ac:dyDescent="0.2">
      <c r="F172" s="5"/>
      <c r="G172" s="5"/>
      <c r="H172" s="5"/>
      <c r="I172" s="5"/>
      <c r="J172" s="149"/>
      <c r="K172" s="149"/>
      <c r="L172" s="5"/>
      <c r="M172" s="106"/>
      <c r="N172" s="25" t="str">
        <f t="shared" si="6"/>
        <v xml:space="preserve"> </v>
      </c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6:26" ht="15.75" customHeight="1" x14ac:dyDescent="0.2">
      <c r="F173" s="5"/>
      <c r="G173" s="5"/>
      <c r="H173" s="5"/>
      <c r="I173" s="5"/>
      <c r="J173" s="149"/>
      <c r="K173" s="149"/>
      <c r="L173" s="5"/>
      <c r="M173" s="106"/>
      <c r="N173" s="25" t="str">
        <f t="shared" si="6"/>
        <v xml:space="preserve"> </v>
      </c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6:26" ht="15.75" customHeight="1" x14ac:dyDescent="0.2">
      <c r="F174" s="5"/>
      <c r="G174" s="5"/>
      <c r="H174" s="5"/>
      <c r="I174" s="5"/>
      <c r="J174" s="149"/>
      <c r="K174" s="149"/>
      <c r="L174" s="5"/>
      <c r="M174" s="106"/>
      <c r="N174" s="25" t="str">
        <f t="shared" si="6"/>
        <v xml:space="preserve"> </v>
      </c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6:26" ht="15.75" customHeight="1" x14ac:dyDescent="0.2">
      <c r="F175" s="5"/>
      <c r="G175" s="5"/>
      <c r="H175" s="5"/>
      <c r="I175" s="5"/>
      <c r="J175" s="149"/>
      <c r="K175" s="149"/>
      <c r="L175" s="5"/>
      <c r="M175" s="106"/>
      <c r="N175" s="25" t="str">
        <f t="shared" si="6"/>
        <v xml:space="preserve"> </v>
      </c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6:26" ht="15.75" customHeight="1" x14ac:dyDescent="0.2">
      <c r="F176" s="5"/>
      <c r="G176" s="5"/>
      <c r="H176" s="5"/>
      <c r="I176" s="5"/>
      <c r="J176" s="149"/>
      <c r="K176" s="149"/>
      <c r="L176" s="5"/>
      <c r="M176" s="106"/>
      <c r="N176" s="25" t="str">
        <f t="shared" si="6"/>
        <v xml:space="preserve"> </v>
      </c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6:26" ht="15.75" customHeight="1" x14ac:dyDescent="0.2">
      <c r="F177" s="5"/>
      <c r="G177" s="5"/>
      <c r="H177" s="5"/>
      <c r="I177" s="5"/>
      <c r="J177" s="149"/>
      <c r="K177" s="149"/>
      <c r="L177" s="5"/>
      <c r="M177" s="106"/>
      <c r="N177" s="25" t="str">
        <f t="shared" si="6"/>
        <v xml:space="preserve"> </v>
      </c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6:26" ht="15.75" customHeight="1" x14ac:dyDescent="0.2">
      <c r="F178" s="5"/>
      <c r="G178" s="5"/>
      <c r="H178" s="5"/>
      <c r="I178" s="5"/>
      <c r="J178" s="149"/>
      <c r="K178" s="149"/>
      <c r="L178" s="5"/>
      <c r="M178" s="106"/>
      <c r="N178" s="25" t="str">
        <f t="shared" si="6"/>
        <v xml:space="preserve"> </v>
      </c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6:26" ht="15.75" customHeight="1" x14ac:dyDescent="0.2">
      <c r="F179" s="5"/>
      <c r="G179" s="5"/>
      <c r="H179" s="5"/>
      <c r="I179" s="5"/>
      <c r="J179" s="149"/>
      <c r="K179" s="149"/>
      <c r="L179" s="5"/>
      <c r="M179" s="106"/>
      <c r="N179" s="25" t="str">
        <f t="shared" si="6"/>
        <v xml:space="preserve"> </v>
      </c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6:26" ht="15.75" customHeight="1" x14ac:dyDescent="0.2">
      <c r="F180" s="5"/>
      <c r="G180" s="5"/>
      <c r="H180" s="5"/>
      <c r="I180" s="5"/>
      <c r="J180" s="149"/>
      <c r="K180" s="149"/>
      <c r="L180" s="5"/>
      <c r="M180" s="106"/>
      <c r="N180" s="25" t="str">
        <f t="shared" si="6"/>
        <v xml:space="preserve"> </v>
      </c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6:26" ht="15.75" customHeight="1" x14ac:dyDescent="0.2">
      <c r="F181" s="5"/>
      <c r="G181" s="5"/>
      <c r="H181" s="5"/>
      <c r="I181" s="5"/>
      <c r="J181" s="149"/>
      <c r="K181" s="149"/>
      <c r="L181" s="5"/>
      <c r="M181" s="106"/>
      <c r="N181" s="25" t="str">
        <f t="shared" si="6"/>
        <v xml:space="preserve"> </v>
      </c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6:26" ht="15.75" customHeight="1" x14ac:dyDescent="0.2">
      <c r="F182" s="5"/>
      <c r="G182" s="5"/>
      <c r="H182" s="5"/>
      <c r="I182" s="5"/>
      <c r="J182" s="149"/>
      <c r="K182" s="149"/>
      <c r="L182" s="5"/>
      <c r="M182" s="106"/>
      <c r="N182" s="25" t="str">
        <f t="shared" si="6"/>
        <v xml:space="preserve"> 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149"/>
      <c r="B255" s="149"/>
      <c r="C255" s="5"/>
      <c r="D255" s="132"/>
      <c r="E255" s="25" t="str">
        <f t="shared" ref="E255:E261" si="7">CONCATENATE(A255," ",B255)</f>
        <v xml:space="preserve"> 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149"/>
      <c r="B256" s="149"/>
      <c r="C256" s="5"/>
      <c r="D256" s="132"/>
      <c r="E256" s="25" t="str">
        <f t="shared" si="7"/>
        <v xml:space="preserve"> 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149"/>
      <c r="B257" s="149"/>
      <c r="C257" s="5"/>
      <c r="D257" s="132"/>
      <c r="E257" s="25" t="str">
        <f t="shared" si="7"/>
        <v xml:space="preserve"> 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149"/>
      <c r="B258" s="149"/>
      <c r="C258" s="5"/>
      <c r="D258" s="132"/>
      <c r="E258" s="25" t="str">
        <f t="shared" si="7"/>
        <v xml:space="preserve"> 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149"/>
      <c r="B259" s="149"/>
      <c r="C259" s="5"/>
      <c r="D259" s="132"/>
      <c r="E259" s="25" t="str">
        <f t="shared" si="7"/>
        <v xml:space="preserve"> 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149"/>
      <c r="B260" s="149"/>
      <c r="C260" s="5"/>
      <c r="D260" s="132"/>
      <c r="E260" s="25" t="str">
        <f t="shared" si="7"/>
        <v xml:space="preserve"> 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149"/>
      <c r="B261" s="75"/>
      <c r="C261" s="5"/>
      <c r="D261" s="132"/>
      <c r="E261" s="25" t="str">
        <f t="shared" si="7"/>
        <v xml:space="preserve"> 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6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6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6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6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6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6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6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6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6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6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6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6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6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6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6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6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6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6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6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6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6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6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6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6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6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6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6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6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6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6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6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6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6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6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6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6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6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6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6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6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6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6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6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6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6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6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6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6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6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6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6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6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6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6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6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6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6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6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6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6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6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6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6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6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6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6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6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6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6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6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6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6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6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6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6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6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6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6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6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6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6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6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6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6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6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6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6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6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6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6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6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6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6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6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6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6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6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6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6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6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6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6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6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6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6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6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6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6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6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6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6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6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6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6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6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6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6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6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6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6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6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6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6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6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6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6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6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6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6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6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6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6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6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6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6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6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6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6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6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6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6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6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6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6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6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6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6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6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6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6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6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6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6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6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6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6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6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6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6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6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6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6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6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6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6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6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6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6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6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6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6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6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6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6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6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6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6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6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6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6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6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6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6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6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6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6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6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6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6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6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6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6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6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6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6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6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6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6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6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6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6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6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6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6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6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6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6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6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6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6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6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6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6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6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6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6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6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6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6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6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6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6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6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6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6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6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6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6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6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6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6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6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6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6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6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6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6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6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6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6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6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6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6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6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6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6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6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6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6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6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6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6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6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6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6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6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6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6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6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6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6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6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6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6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6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6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6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6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6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6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6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6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6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6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6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6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6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6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6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6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6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6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6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6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6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6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6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6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6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6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6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6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6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6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6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6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6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6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6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6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6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6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6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6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6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6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6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6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6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6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6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6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6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6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6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6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6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6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6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6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6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6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6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6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6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6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6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6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6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6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6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6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6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6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6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6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6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6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6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6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6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6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6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6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6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6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6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6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6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6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6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6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6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6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6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6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6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6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6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6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6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6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6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6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6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6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6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6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6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6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6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6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6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6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6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6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6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6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6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6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6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6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6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6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6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6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6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6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6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6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6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6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6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6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6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6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6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6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6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6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6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6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6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6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6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6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6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6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6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6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6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6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6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6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6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6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6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6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6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6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6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6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6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6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6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6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6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6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6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6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6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6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6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6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6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6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6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6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6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6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6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6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6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6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6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6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6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6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6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6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6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6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6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6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6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6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6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6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6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6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6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6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6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6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6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6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6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6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6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6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6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6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6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6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6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6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6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6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6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6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6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6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6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6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6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6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6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6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6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6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6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6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6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6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6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6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6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6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6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6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6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6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6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6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6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6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6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6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6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6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6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6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6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6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6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6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6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6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6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6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6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6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6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6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6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6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6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6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6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6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6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6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6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6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6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6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6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6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6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6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6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6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6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6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6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6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6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6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6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6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6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6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6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6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6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6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6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6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6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6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6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6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6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6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6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6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6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6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6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6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6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6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6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6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6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6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6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6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6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6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6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6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6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6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6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6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6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6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6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6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6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6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6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6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6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6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6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6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6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6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6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6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6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6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6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6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6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6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6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6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6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6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6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6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6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6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6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6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6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6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6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6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6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6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6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6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6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6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6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6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6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6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6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6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6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6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6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6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6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6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6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6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6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6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6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6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6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6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6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6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6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6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6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6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6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6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6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6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6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6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6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6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6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6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6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6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6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6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6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6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6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6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6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6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6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6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6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6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6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6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6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6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6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6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6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6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6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6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6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6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6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6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6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6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6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6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6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6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6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6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6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6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6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6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6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6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6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6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6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6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6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6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6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6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6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6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6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6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6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6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6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6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6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6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6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6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6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6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6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6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6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6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6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6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6" x14ac:dyDescent="0.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6" x14ac:dyDescent="0.2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6" x14ac:dyDescent="0.2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6" x14ac:dyDescent="0.2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6" x14ac:dyDescent="0.2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6" x14ac:dyDescent="0.2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6" x14ac:dyDescent="0.2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6" x14ac:dyDescent="0.2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6" x14ac:dyDescent="0.2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6" x14ac:dyDescent="0.2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6" x14ac:dyDescent="0.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6" x14ac:dyDescent="0.2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6" x14ac:dyDescent="0.2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16" x14ac:dyDescent="0.2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16" x14ac:dyDescent="0.2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ht="16" x14ac:dyDescent="0.2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ht="16" x14ac:dyDescent="0.2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ht="16" x14ac:dyDescent="0.2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ht="16" x14ac:dyDescent="0.2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ht="16" x14ac:dyDescent="0.2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:26" ht="16" x14ac:dyDescent="0.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:26" ht="16" x14ac:dyDescent="0.2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:26" ht="16" x14ac:dyDescent="0.2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1:26" ht="16" x14ac:dyDescent="0.2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1:26" ht="16" x14ac:dyDescent="0.2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1:26" ht="16" x14ac:dyDescent="0.2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1:26" ht="16" x14ac:dyDescent="0.2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1:26" ht="15" customHeight="1" x14ac:dyDescent="0.2">
      <c r="A1029" s="5"/>
      <c r="B1029" s="5"/>
      <c r="C1029" s="5"/>
      <c r="D1029" s="5"/>
      <c r="E1029" s="5"/>
      <c r="F1029" s="5"/>
    </row>
    <row r="1030" spans="1:26" ht="15" customHeight="1" x14ac:dyDescent="0.2">
      <c r="A1030" s="5"/>
      <c r="B1030" s="5"/>
      <c r="C1030" s="5"/>
      <c r="D1030" s="5"/>
      <c r="E1030" s="5"/>
      <c r="F1030" s="5"/>
    </row>
  </sheetData>
  <mergeCells count="62">
    <mergeCell ref="P8:S10"/>
    <mergeCell ref="T8:U11"/>
    <mergeCell ref="V8:X8"/>
    <mergeCell ref="V9:X9"/>
    <mergeCell ref="B10:B14"/>
    <mergeCell ref="C10:E10"/>
    <mergeCell ref="V10:X10"/>
    <mergeCell ref="C11:E11"/>
    <mergeCell ref="P11:S11"/>
    <mergeCell ref="V11:X11"/>
    <mergeCell ref="C12:E12"/>
    <mergeCell ref="C13:E13"/>
    <mergeCell ref="C14:E14"/>
    <mergeCell ref="F15:F16"/>
    <mergeCell ref="A25:A26"/>
    <mergeCell ref="B25:D26"/>
    <mergeCell ref="G25:H26"/>
    <mergeCell ref="I25:I26"/>
    <mergeCell ref="A23:A24"/>
    <mergeCell ref="B23:D24"/>
    <mergeCell ref="B15:E16"/>
    <mergeCell ref="G27:H28"/>
    <mergeCell ref="I27:I28"/>
    <mergeCell ref="A33:C34"/>
    <mergeCell ref="D33:D34"/>
    <mergeCell ref="E33:E34"/>
    <mergeCell ref="F33:F34"/>
    <mergeCell ref="G33:G34"/>
    <mergeCell ref="A31:C32"/>
    <mergeCell ref="D31:D32"/>
    <mergeCell ref="E31:E32"/>
    <mergeCell ref="F31:F32"/>
    <mergeCell ref="G31:G32"/>
    <mergeCell ref="G35:G36"/>
    <mergeCell ref="A37:C38"/>
    <mergeCell ref="D37:D38"/>
    <mergeCell ref="E37:E38"/>
    <mergeCell ref="F37:F38"/>
    <mergeCell ref="G37:G38"/>
    <mergeCell ref="A35:C36"/>
    <mergeCell ref="D35:D36"/>
    <mergeCell ref="E35:E36"/>
    <mergeCell ref="F35:F36"/>
    <mergeCell ref="A39:C40"/>
    <mergeCell ref="D39:D40"/>
    <mergeCell ref="E39:E40"/>
    <mergeCell ref="F39:F40"/>
    <mergeCell ref="G39:G40"/>
    <mergeCell ref="J66:M66"/>
    <mergeCell ref="A85:D85"/>
    <mergeCell ref="A104:D104"/>
    <mergeCell ref="A43:C44"/>
    <mergeCell ref="D43:D44"/>
    <mergeCell ref="E43:E44"/>
    <mergeCell ref="F43:F44"/>
    <mergeCell ref="A47:D47"/>
    <mergeCell ref="J47:M47"/>
    <mergeCell ref="A41:C42"/>
    <mergeCell ref="D41:D42"/>
    <mergeCell ref="E41:E42"/>
    <mergeCell ref="F41:F42"/>
    <mergeCell ref="A66:D66"/>
  </mergeCells>
  <conditionalFormatting sqref="I25:Z26">
    <cfRule type="cellIs" dxfId="29" priority="9" operator="lessThan">
      <formula>0</formula>
    </cfRule>
  </conditionalFormatting>
  <conditionalFormatting sqref="I25:Z26">
    <cfRule type="cellIs" dxfId="28" priority="10" operator="lessThan">
      <formula>0</formula>
    </cfRule>
  </conditionalFormatting>
  <conditionalFormatting sqref="D31:D38 D41:D42">
    <cfRule type="containsBlanks" dxfId="27" priority="11">
      <formula>LEN(TRIM(D31))=0</formula>
    </cfRule>
  </conditionalFormatting>
  <conditionalFormatting sqref="D31:D38 D41:D42">
    <cfRule type="containsBlanks" dxfId="26" priority="12">
      <formula>LEN(TRIM(D31))=0</formula>
    </cfRule>
  </conditionalFormatting>
  <conditionalFormatting sqref="F10">
    <cfRule type="cellIs" dxfId="25" priority="13" operator="equal">
      <formula>"OK"</formula>
    </cfRule>
  </conditionalFormatting>
  <conditionalFormatting sqref="F11">
    <cfRule type="cellIs" dxfId="24" priority="14" operator="equal">
      <formula>"OK"</formula>
    </cfRule>
  </conditionalFormatting>
  <conditionalFormatting sqref="F14">
    <cfRule type="cellIs" dxfId="23" priority="15" operator="equal">
      <formula>"OK"</formula>
    </cfRule>
  </conditionalFormatting>
  <conditionalFormatting sqref="F15">
    <cfRule type="cellIs" dxfId="22" priority="16" operator="equal">
      <formula>"VALIDO"</formula>
    </cfRule>
  </conditionalFormatting>
  <conditionalFormatting sqref="I27:I28">
    <cfRule type="cellIs" dxfId="21" priority="7" operator="lessThan">
      <formula>0</formula>
    </cfRule>
  </conditionalFormatting>
  <conditionalFormatting sqref="I27:I28">
    <cfRule type="cellIs" dxfId="20" priority="8" operator="lessThan">
      <formula>0</formula>
    </cfRule>
  </conditionalFormatting>
  <conditionalFormatting sqref="F13">
    <cfRule type="cellIs" dxfId="19" priority="6" operator="equal">
      <formula>"OK"</formula>
    </cfRule>
  </conditionalFormatting>
  <conditionalFormatting sqref="D39:D40">
    <cfRule type="containsBlanks" dxfId="18" priority="4">
      <formula>LEN(TRIM(D39))=0</formula>
    </cfRule>
  </conditionalFormatting>
  <conditionalFormatting sqref="D39:D40">
    <cfRule type="containsBlanks" dxfId="17" priority="5">
      <formula>LEN(TRIM(D39))=0</formula>
    </cfRule>
  </conditionalFormatting>
  <conditionalFormatting sqref="D43:D44">
    <cfRule type="containsBlanks" dxfId="16" priority="2">
      <formula>LEN(TRIM(D43))=0</formula>
    </cfRule>
  </conditionalFormatting>
  <conditionalFormatting sqref="D43:D44">
    <cfRule type="containsBlanks" dxfId="15" priority="3">
      <formula>LEN(TRIM(D43))=0</formula>
    </cfRule>
  </conditionalFormatting>
  <conditionalFormatting sqref="F12">
    <cfRule type="cellIs" dxfId="14" priority="1" operator="equal">
      <formula>"OK"</formula>
    </cfRule>
  </conditionalFormatting>
  <dataValidations count="7">
    <dataValidation type="list" allowBlank="1" sqref="D39:D40 D43:D44" xr:uid="{00000000-0002-0000-0000-000000000000}">
      <formula1>$N$68:$N$132</formula1>
    </dataValidation>
    <dataValidation type="list" allowBlank="1" sqref="D37:D38" xr:uid="{00000000-0002-0000-0000-000001000000}">
      <formula1>$N$49:$N$64</formula1>
    </dataValidation>
    <dataValidation type="list" allowBlank="1" showErrorMessage="1" sqref="P68" xr:uid="{00000000-0002-0000-0000-000002000000}">
      <formula1>$A$25:$A$42</formula1>
    </dataValidation>
    <dataValidation type="list" allowBlank="1" sqref="D41:D42" xr:uid="{00000000-0002-0000-0000-000003000000}">
      <formula1>$E$106:$E$134</formula1>
    </dataValidation>
    <dataValidation type="list" allowBlank="1" sqref="D31" xr:uid="{00000000-0002-0000-0000-000004000000}">
      <formula1>$E$49:$E$64</formula1>
    </dataValidation>
    <dataValidation type="list" allowBlank="1" sqref="D33" xr:uid="{00000000-0002-0000-0000-000005000000}">
      <formula1>$E$68:$E$83</formula1>
    </dataValidation>
    <dataValidation type="list" allowBlank="1" sqref="D35" xr:uid="{00000000-0002-0000-0000-000006000000}">
      <formula1>$E$87:$E$102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28"/>
  <sheetViews>
    <sheetView tabSelected="1" topLeftCell="A2" workbookViewId="0">
      <selection activeCell="B25" sqref="B25:D26"/>
    </sheetView>
  </sheetViews>
  <sheetFormatPr baseColWidth="10" defaultColWidth="13.5" defaultRowHeight="15" customHeight="1" x14ac:dyDescent="0.2"/>
  <cols>
    <col min="1" max="1" width="32" style="4" customWidth="1"/>
    <col min="2" max="2" width="18.1640625" style="4" bestFit="1" customWidth="1"/>
    <col min="3" max="3" width="18.5" style="4" customWidth="1"/>
    <col min="4" max="4" width="29.33203125" style="4" customWidth="1"/>
    <col min="5" max="5" width="53.6640625" style="4" customWidth="1"/>
    <col min="6" max="6" width="15.5" style="4" bestFit="1" customWidth="1"/>
    <col min="7" max="7" width="6.5" style="4" customWidth="1"/>
    <col min="8" max="8" width="18.33203125" style="4" bestFit="1" customWidth="1"/>
    <col min="9" max="9" width="10" style="4" customWidth="1"/>
    <col min="10" max="10" width="28.33203125" style="4" customWidth="1"/>
    <col min="11" max="11" width="15.83203125" style="4" customWidth="1"/>
    <col min="12" max="12" width="30.6640625" style="4" customWidth="1"/>
    <col min="13" max="13" width="13.6640625" style="4" bestFit="1" customWidth="1"/>
    <col min="14" max="14" width="6.5" style="4" customWidth="1"/>
    <col min="15" max="15" width="15.5" style="4" customWidth="1"/>
    <col min="16" max="16" width="11.5" style="4" customWidth="1"/>
    <col min="17" max="17" width="15.83203125" style="4" customWidth="1"/>
    <col min="18" max="18" width="8.5" style="4" customWidth="1"/>
    <col min="19" max="19" width="14" style="4" customWidth="1"/>
    <col min="20" max="22" width="6.5" style="4" customWidth="1"/>
    <col min="23" max="25" width="10.5" style="4" customWidth="1"/>
    <col min="26" max="26" width="17.6640625" style="4" customWidth="1"/>
    <col min="27" max="16384" width="13.5" style="4"/>
  </cols>
  <sheetData>
    <row r="1" spans="1:26" ht="15.75" customHeight="1" x14ac:dyDescent="0.2">
      <c r="A1" s="10"/>
      <c r="B1" s="10"/>
      <c r="C1" s="10"/>
      <c r="D1" s="10"/>
      <c r="E1" s="10"/>
      <c r="F1" s="10"/>
      <c r="G1" s="11"/>
      <c r="H1" s="11"/>
      <c r="I1" s="11"/>
      <c r="J1" s="11"/>
      <c r="K1" s="11"/>
      <c r="L1" s="11"/>
      <c r="M1" s="12"/>
      <c r="N1" s="12"/>
      <c r="O1" s="12"/>
      <c r="P1" s="12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10"/>
      <c r="B2" s="10"/>
      <c r="C2" s="10"/>
      <c r="D2" s="10"/>
      <c r="E2" s="10"/>
      <c r="F2" s="10"/>
      <c r="G2" s="11"/>
      <c r="H2" s="11"/>
      <c r="I2" s="11"/>
      <c r="J2" s="11"/>
      <c r="K2" s="11"/>
      <c r="L2" s="11"/>
      <c r="M2" s="12"/>
      <c r="N2" s="12"/>
      <c r="O2" s="12"/>
      <c r="P2" s="12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5" customHeight="1" x14ac:dyDescent="0.2">
      <c r="A3" s="13"/>
      <c r="B3" s="11"/>
      <c r="C3" s="14" t="s">
        <v>146</v>
      </c>
      <c r="D3" s="15"/>
      <c r="E3" s="15"/>
      <c r="F3" s="11"/>
      <c r="G3" s="15"/>
      <c r="H3" s="11"/>
      <c r="I3" s="11"/>
      <c r="J3" s="11"/>
      <c r="K3" s="11"/>
      <c r="L3" s="11"/>
      <c r="M3" s="12"/>
      <c r="N3" s="12"/>
      <c r="O3" s="12"/>
      <c r="P3" s="12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9" customHeight="1" x14ac:dyDescent="0.2">
      <c r="A4" s="10"/>
      <c r="B4" s="11"/>
      <c r="C4" s="145" t="s">
        <v>442</v>
      </c>
      <c r="D4" s="15"/>
      <c r="E4" s="15"/>
      <c r="F4" s="11"/>
      <c r="G4" s="15"/>
      <c r="H4" s="11"/>
      <c r="I4" s="11"/>
      <c r="J4" s="11"/>
      <c r="K4" s="11"/>
      <c r="L4" s="11"/>
      <c r="M4" s="12"/>
      <c r="N4" s="12"/>
      <c r="O4" s="12"/>
      <c r="P4" s="12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7.75" customHeight="1" x14ac:dyDescent="0.2">
      <c r="A5" s="10"/>
      <c r="B5" s="10"/>
      <c r="C5" s="10"/>
      <c r="D5" s="10"/>
      <c r="E5" s="10"/>
      <c r="F5" s="10"/>
      <c r="G5" s="11"/>
      <c r="H5" s="11"/>
      <c r="I5" s="11"/>
      <c r="J5" s="11"/>
      <c r="K5" s="11"/>
      <c r="L5" s="11"/>
      <c r="M5" s="12"/>
      <c r="N5" s="12"/>
      <c r="O5" s="12"/>
      <c r="P5" s="12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113"/>
      <c r="B6" s="17"/>
      <c r="C6" s="17"/>
      <c r="D6" s="17"/>
      <c r="E6" s="18"/>
      <c r="F6" s="18"/>
      <c r="G6" s="18"/>
      <c r="H6" s="18"/>
      <c r="I6" s="113"/>
      <c r="J6" s="18"/>
      <c r="K6" s="18"/>
      <c r="L6" s="18"/>
      <c r="M6" s="18"/>
      <c r="N6" s="18"/>
      <c r="O6" s="18"/>
      <c r="P6" s="18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thickBot="1" x14ac:dyDescent="0.25">
      <c r="A7" s="113"/>
      <c r="B7" s="17"/>
      <c r="C7" s="17"/>
      <c r="D7" s="17"/>
      <c r="E7" s="18"/>
      <c r="F7" s="18"/>
      <c r="G7" s="18"/>
      <c r="H7" s="18"/>
      <c r="I7" s="113"/>
      <c r="J7" s="18"/>
      <c r="K7" s="18"/>
      <c r="L7" s="18"/>
      <c r="M7" s="18"/>
      <c r="N7" s="18"/>
      <c r="O7" s="18"/>
      <c r="P7" s="18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thickBot="1" x14ac:dyDescent="0.25">
      <c r="A8" s="113"/>
      <c r="B8" s="17"/>
      <c r="C8" s="17"/>
      <c r="D8" s="17"/>
      <c r="E8" s="18"/>
      <c r="F8" s="18"/>
      <c r="G8" s="18"/>
      <c r="H8" s="18"/>
      <c r="I8" s="113"/>
      <c r="J8" s="18"/>
      <c r="K8" s="18"/>
      <c r="L8" s="18"/>
      <c r="M8" s="18"/>
      <c r="N8" s="18"/>
      <c r="O8" s="18"/>
      <c r="P8" s="252" t="str">
        <f>UPPER(B23)</f>
        <v/>
      </c>
      <c r="Q8" s="253"/>
      <c r="R8" s="253"/>
      <c r="S8" s="281"/>
      <c r="T8" s="285">
        <f>SUM(Y8:Y11)</f>
        <v>0</v>
      </c>
      <c r="U8" s="286"/>
      <c r="V8" s="283">
        <f>D31</f>
        <v>0</v>
      </c>
      <c r="W8" s="266"/>
      <c r="X8" s="266"/>
      <c r="Y8" s="114"/>
      <c r="Z8" s="115" t="s">
        <v>143</v>
      </c>
    </row>
    <row r="9" spans="1:26" ht="15.75" customHeight="1" thickBot="1" x14ac:dyDescent="0.25">
      <c r="A9" s="113"/>
      <c r="B9" s="17"/>
      <c r="C9" s="17"/>
      <c r="D9" s="17"/>
      <c r="E9" s="18"/>
      <c r="F9" s="116" t="s">
        <v>160</v>
      </c>
      <c r="G9" s="18"/>
      <c r="H9" s="18"/>
      <c r="I9" s="113"/>
      <c r="J9" s="18"/>
      <c r="K9" s="18"/>
      <c r="L9" s="18"/>
      <c r="M9" s="18"/>
      <c r="N9" s="18"/>
      <c r="O9" s="18"/>
      <c r="P9" s="255"/>
      <c r="Q9" s="256"/>
      <c r="R9" s="256"/>
      <c r="S9" s="256"/>
      <c r="T9" s="287"/>
      <c r="U9" s="288"/>
      <c r="V9" s="284">
        <f>D33</f>
        <v>0</v>
      </c>
      <c r="W9" s="268"/>
      <c r="X9" s="268"/>
      <c r="Y9" s="114"/>
      <c r="Z9" s="117" t="s">
        <v>164</v>
      </c>
    </row>
    <row r="10" spans="1:26" ht="15.75" customHeight="1" thickBot="1" x14ac:dyDescent="0.25">
      <c r="A10" s="113"/>
      <c r="B10" s="269" t="s">
        <v>148</v>
      </c>
      <c r="C10" s="272" t="s">
        <v>156</v>
      </c>
      <c r="D10" s="273"/>
      <c r="E10" s="273"/>
      <c r="F10" s="19" t="str">
        <f>IF(A22=0,"NO","OK")</f>
        <v>NO</v>
      </c>
      <c r="G10" s="18"/>
      <c r="H10" s="18"/>
      <c r="I10" s="113"/>
      <c r="J10" s="18"/>
      <c r="K10" s="18"/>
      <c r="L10" s="18"/>
      <c r="M10" s="18"/>
      <c r="N10" s="18"/>
      <c r="O10" s="18"/>
      <c r="P10" s="282"/>
      <c r="Q10" s="256"/>
      <c r="R10" s="256"/>
      <c r="S10" s="256"/>
      <c r="T10" s="287"/>
      <c r="U10" s="288"/>
      <c r="V10" s="284">
        <f>D35</f>
        <v>0</v>
      </c>
      <c r="W10" s="268"/>
      <c r="X10" s="268"/>
      <c r="Y10" s="114"/>
      <c r="Z10" s="117" t="s">
        <v>166</v>
      </c>
    </row>
    <row r="11" spans="1:26" ht="15.75" customHeight="1" thickBot="1" x14ac:dyDescent="0.25">
      <c r="A11" s="18"/>
      <c r="B11" s="270"/>
      <c r="C11" s="274" t="s">
        <v>158</v>
      </c>
      <c r="D11" s="202"/>
      <c r="E11" s="202"/>
      <c r="F11" s="19" t="str">
        <f>IF(B22=0,"NO","OK")</f>
        <v>NO</v>
      </c>
      <c r="G11" s="18"/>
      <c r="H11" s="18"/>
      <c r="I11" s="113"/>
      <c r="J11" s="18"/>
      <c r="K11" s="18"/>
      <c r="L11" s="18"/>
      <c r="M11" s="18"/>
      <c r="N11" s="18"/>
      <c r="O11" s="18"/>
      <c r="P11" s="291" t="str">
        <f>UPPER(B25)</f>
        <v/>
      </c>
      <c r="Q11" s="292"/>
      <c r="R11" s="292"/>
      <c r="S11" s="293"/>
      <c r="T11" s="287"/>
      <c r="U11" s="288"/>
      <c r="V11" s="284">
        <f>D37</f>
        <v>0</v>
      </c>
      <c r="W11" s="268"/>
      <c r="X11" s="268"/>
      <c r="Y11" s="114"/>
      <c r="Z11" s="117" t="s">
        <v>168</v>
      </c>
    </row>
    <row r="12" spans="1:26" ht="15.75" customHeight="1" thickBot="1" x14ac:dyDescent="0.25">
      <c r="A12" s="18"/>
      <c r="B12" s="270"/>
      <c r="C12" s="278" t="s">
        <v>446</v>
      </c>
      <c r="D12" s="279"/>
      <c r="E12" s="280"/>
      <c r="F12" s="19" t="str">
        <f>IF(J21=1,"NO","OK")</f>
        <v>NO</v>
      </c>
      <c r="G12" s="18"/>
      <c r="H12" s="18"/>
      <c r="I12" s="113"/>
      <c r="J12" s="18"/>
      <c r="K12" s="18"/>
      <c r="L12" s="18"/>
      <c r="M12" s="18"/>
      <c r="N12" s="18"/>
      <c r="O12" s="18"/>
      <c r="P12" s="294"/>
      <c r="Q12" s="295"/>
      <c r="R12" s="295"/>
      <c r="S12" s="296"/>
      <c r="T12" s="287"/>
      <c r="U12" s="288"/>
      <c r="V12" s="284">
        <f>D39</f>
        <v>0</v>
      </c>
      <c r="W12" s="268"/>
      <c r="X12" s="268"/>
      <c r="Y12" s="114"/>
      <c r="Z12" s="152" t="s">
        <v>445</v>
      </c>
    </row>
    <row r="13" spans="1:26" ht="15.75" customHeight="1" thickBot="1" x14ac:dyDescent="0.25">
      <c r="A13" s="18"/>
      <c r="B13" s="270"/>
      <c r="C13" s="278" t="s">
        <v>481</v>
      </c>
      <c r="D13" s="279"/>
      <c r="E13" s="280"/>
      <c r="F13" s="19" t="str">
        <f>IF(D22=0,"NO","OK")</f>
        <v>OK</v>
      </c>
      <c r="G13" s="18"/>
      <c r="H13" s="18"/>
      <c r="I13" s="113"/>
      <c r="J13" s="18"/>
      <c r="K13" s="18"/>
      <c r="L13" s="18"/>
      <c r="M13" s="18"/>
      <c r="N13" s="18"/>
      <c r="O13" s="18"/>
      <c r="P13" s="297"/>
      <c r="Q13" s="298"/>
      <c r="R13" s="298"/>
      <c r="S13" s="299"/>
      <c r="T13" s="289"/>
      <c r="U13" s="290"/>
      <c r="V13" s="284">
        <f>D41</f>
        <v>0</v>
      </c>
      <c r="W13" s="268"/>
      <c r="X13" s="268"/>
      <c r="Y13" s="114"/>
      <c r="Z13" s="152" t="s">
        <v>452</v>
      </c>
    </row>
    <row r="14" spans="1:26" ht="15.75" customHeight="1" thickBot="1" x14ac:dyDescent="0.25">
      <c r="A14" s="18"/>
      <c r="B14" s="271"/>
      <c r="C14" s="278" t="s">
        <v>482</v>
      </c>
      <c r="D14" s="279"/>
      <c r="E14" s="280"/>
      <c r="F14" s="19" t="str">
        <f>IF(E22=0,"NO","OK")</f>
        <v>OK</v>
      </c>
      <c r="G14" s="18"/>
      <c r="H14" s="113"/>
      <c r="I14" s="113"/>
      <c r="J14" s="18"/>
      <c r="K14" s="18"/>
      <c r="L14" s="18"/>
      <c r="M14" s="18"/>
      <c r="N14" s="18"/>
      <c r="O14" s="18"/>
      <c r="P14" s="18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17"/>
      <c r="B15" s="248" t="s">
        <v>149</v>
      </c>
      <c r="C15" s="249"/>
      <c r="D15" s="249"/>
      <c r="E15" s="249"/>
      <c r="F15" s="233" t="str">
        <f>IF(AND(F10="OK",F11="OK",F12="OK",F13="OK",F14="OK")=TRUE,"VALIDO","NON VALIDO")</f>
        <v>NON VALIDO</v>
      </c>
      <c r="G15" s="18"/>
      <c r="H15" s="98"/>
      <c r="I15" s="113"/>
      <c r="J15" s="18"/>
      <c r="K15" s="18"/>
      <c r="L15" s="18"/>
      <c r="M15" s="18"/>
      <c r="N15" s="18"/>
      <c r="O15" s="18"/>
      <c r="P15" s="18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thickBot="1" x14ac:dyDescent="0.25">
      <c r="A16" s="17"/>
      <c r="B16" s="250"/>
      <c r="C16" s="251"/>
      <c r="D16" s="251"/>
      <c r="E16" s="251"/>
      <c r="F16" s="234"/>
      <c r="G16" s="18"/>
      <c r="H16" s="98"/>
      <c r="I16" s="113"/>
      <c r="J16" s="18"/>
      <c r="K16" s="18"/>
      <c r="L16" s="18"/>
      <c r="M16" s="18"/>
      <c r="N16" s="18"/>
      <c r="O16" s="18"/>
      <c r="P16" s="18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17"/>
      <c r="B17" s="97"/>
      <c r="C17" s="97"/>
      <c r="D17" s="97"/>
      <c r="E17" s="97"/>
      <c r="F17" s="97"/>
      <c r="G17" s="18"/>
      <c r="H17" s="98"/>
      <c r="I17" s="113"/>
      <c r="J17" s="18"/>
      <c r="K17" s="18"/>
      <c r="L17" s="18"/>
      <c r="M17" s="18"/>
      <c r="N17" s="18"/>
      <c r="O17" s="18"/>
      <c r="P17" s="18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17"/>
      <c r="B18" s="97"/>
      <c r="C18" s="97"/>
      <c r="D18" s="97"/>
      <c r="E18" s="97"/>
      <c r="F18" s="97"/>
      <c r="G18" s="18"/>
      <c r="H18" s="98"/>
      <c r="I18" s="113"/>
      <c r="J18" s="18"/>
      <c r="K18" s="18"/>
      <c r="L18" s="18"/>
      <c r="M18" s="18"/>
      <c r="N18" s="18"/>
      <c r="O18" s="18"/>
      <c r="P18" s="18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17"/>
      <c r="B19" s="97"/>
      <c r="C19" s="97"/>
      <c r="D19" s="97"/>
      <c r="E19" s="97"/>
      <c r="F19" s="97"/>
      <c r="G19" s="18"/>
      <c r="H19" s="98"/>
      <c r="I19" s="113"/>
      <c r="J19" s="18"/>
      <c r="K19" s="18"/>
      <c r="L19" s="18"/>
      <c r="M19" s="18"/>
      <c r="N19" s="18"/>
      <c r="O19" s="18"/>
      <c r="P19" s="18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17"/>
      <c r="B20" s="97"/>
      <c r="C20" s="97"/>
      <c r="D20" s="97"/>
      <c r="E20" s="97"/>
      <c r="F20" s="97"/>
      <c r="G20" s="18"/>
      <c r="H20" s="98"/>
      <c r="I20" s="113"/>
      <c r="J20" s="18"/>
      <c r="K20" s="18"/>
      <c r="L20" s="18"/>
      <c r="M20" s="18"/>
      <c r="N20" s="18"/>
      <c r="O20" s="18"/>
      <c r="P20" s="18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hidden="1" customHeight="1" x14ac:dyDescent="0.2">
      <c r="A21" s="17"/>
      <c r="B21" s="17">
        <f>IF(COUNTIF(E31:E42,E31)&gt;2,1,0)</f>
        <v>1</v>
      </c>
      <c r="C21" s="17">
        <f>IF(COUNTIF(E31:E42,E33)&gt;2,1,0)</f>
        <v>1</v>
      </c>
      <c r="D21" s="17">
        <f>IF(COUNTIF(E31:E42,E35)&gt;2,1,0)</f>
        <v>1</v>
      </c>
      <c r="E21" s="18">
        <f>IF(COUNTIF(E31:E42,E37)&gt;2,1,0)</f>
        <v>1</v>
      </c>
      <c r="F21" s="18">
        <v>0</v>
      </c>
      <c r="G21" s="18">
        <f>IF(COUNTIF(E31:E42,E39)&gt;2,1,0)</f>
        <v>1</v>
      </c>
      <c r="H21" s="98">
        <f>IF(COUNTIF(E31:E42,E41)&gt;2,1,0)</f>
        <v>1</v>
      </c>
      <c r="I21" s="113"/>
      <c r="J21" s="18">
        <f>IF(SUM(B21:H21)&gt;0,1,0)</f>
        <v>1</v>
      </c>
      <c r="K21" s="18"/>
      <c r="L21" s="18"/>
      <c r="M21" s="18"/>
      <c r="N21" s="18"/>
      <c r="O21" s="18"/>
      <c r="P21" s="18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hidden="1" customHeight="1" x14ac:dyDescent="0.2">
      <c r="A22" s="6">
        <f>IF(OR(B23="",B25=""),0,1)</f>
        <v>0</v>
      </c>
      <c r="B22" s="7">
        <f>IF(OR(D31="",D33="",D35="",D37="",D39="",D41=""),0,1)</f>
        <v>0</v>
      </c>
      <c r="C22" s="7">
        <f>IF((COUNTIF(E31:E40,E31)+COUNTIF(E31:E40,E33)+COUNTIF(E31:E40,E35)+COUNTIF(E31:E40,E37)+COUNTIF(E31:E40,E39))=5,1,0)</f>
        <v>0</v>
      </c>
      <c r="D22" s="7">
        <f>IF(I25&lt;0,0,1)</f>
        <v>1</v>
      </c>
      <c r="E22" s="7">
        <f>IF(I27&lt;0,0,1)</f>
        <v>1</v>
      </c>
      <c r="F22" s="5"/>
      <c r="G22" s="5"/>
      <c r="H22" s="8"/>
      <c r="I22" s="118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247" t="s">
        <v>157</v>
      </c>
      <c r="B23" s="237"/>
      <c r="C23" s="238"/>
      <c r="D23" s="239"/>
      <c r="E23" s="18"/>
      <c r="F23" s="18"/>
      <c r="G23" s="18"/>
      <c r="H23" s="20" t="s">
        <v>159</v>
      </c>
      <c r="I23" s="119">
        <f>SUM(F31:F40)</f>
        <v>0</v>
      </c>
      <c r="J23" s="18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thickBot="1" x14ac:dyDescent="0.25">
      <c r="A24" s="198"/>
      <c r="B24" s="240"/>
      <c r="C24" s="241"/>
      <c r="D24" s="242"/>
      <c r="E24" s="18"/>
      <c r="F24" s="18"/>
      <c r="G24" s="18"/>
      <c r="H24" s="21" t="s">
        <v>150</v>
      </c>
      <c r="I24" s="119">
        <f>IF(B25="",0,IF(OR(B25=D31,B25=D33,B25=D35,B25=D37,B25=D39)=TRUE,5,0))</f>
        <v>0</v>
      </c>
      <c r="J24" s="18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235" t="s">
        <v>151</v>
      </c>
      <c r="B25" s="237"/>
      <c r="C25" s="238"/>
      <c r="D25" s="239"/>
      <c r="E25" s="18"/>
      <c r="F25" s="18"/>
      <c r="G25" s="243" t="s">
        <v>152</v>
      </c>
      <c r="H25" s="244"/>
      <c r="I25" s="199">
        <f>1000-I23+I24</f>
        <v>1000</v>
      </c>
      <c r="J25" s="18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thickBot="1" x14ac:dyDescent="0.25">
      <c r="A26" s="236"/>
      <c r="B26" s="240"/>
      <c r="C26" s="241"/>
      <c r="D26" s="242"/>
      <c r="E26" s="18"/>
      <c r="F26" s="18"/>
      <c r="G26" s="245"/>
      <c r="H26" s="246"/>
      <c r="I26" s="200"/>
      <c r="J26" s="18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18"/>
      <c r="B27" s="18"/>
      <c r="C27" s="18"/>
      <c r="D27" s="5"/>
      <c r="E27" s="18"/>
      <c r="F27" s="18"/>
      <c r="G27" s="225" t="s">
        <v>440</v>
      </c>
      <c r="H27" s="226"/>
      <c r="I27" s="199">
        <f>195-F41</f>
        <v>195</v>
      </c>
      <c r="J27" s="18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thickBot="1" x14ac:dyDescent="0.25">
      <c r="A28" s="18"/>
      <c r="B28" s="18"/>
      <c r="C28" s="18"/>
      <c r="D28" s="5"/>
      <c r="E28" s="18"/>
      <c r="F28" s="18"/>
      <c r="G28" s="227"/>
      <c r="H28" s="228"/>
      <c r="I28" s="200"/>
      <c r="J28" s="18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18"/>
      <c r="B29" s="18"/>
      <c r="C29" s="18"/>
      <c r="D29" s="5"/>
      <c r="E29" s="18"/>
      <c r="F29" s="18"/>
      <c r="G29" s="18"/>
      <c r="H29" s="18"/>
      <c r="I29" s="18"/>
      <c r="J29" s="18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18"/>
      <c r="B30" s="18"/>
      <c r="C30" s="18"/>
      <c r="D30" s="9" t="s">
        <v>1</v>
      </c>
      <c r="E30" s="22" t="s">
        <v>2</v>
      </c>
      <c r="F30" s="23" t="s">
        <v>3</v>
      </c>
      <c r="G30" s="18"/>
      <c r="H30" s="18"/>
      <c r="I30" s="18"/>
      <c r="J30" s="18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230" t="s">
        <v>153</v>
      </c>
      <c r="B31" s="192"/>
      <c r="C31" s="192"/>
      <c r="D31" s="195"/>
      <c r="E31" s="197" t="str">
        <f>IF(D31="","SCEGLI UN GIOCATORE NELLA CELLA A SINISTRA",INDEX(A47:E62,MATCH(D31,E47:E62,0),3))</f>
        <v>SCEGLI UN GIOCATORE NELLA CELLA A SINISTRA</v>
      </c>
      <c r="F31" s="199">
        <f>IF(D31="",0,INDEX(A47:D62,MATCH(D31,E47:E62,0),4))</f>
        <v>0</v>
      </c>
      <c r="G31" s="231"/>
      <c r="H31" s="18"/>
      <c r="I31" s="18"/>
      <c r="J31" s="18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193"/>
      <c r="B32" s="194"/>
      <c r="C32" s="194"/>
      <c r="D32" s="196"/>
      <c r="E32" s="198"/>
      <c r="F32" s="200"/>
      <c r="G32" s="232"/>
      <c r="H32" s="18"/>
      <c r="I32" s="18"/>
      <c r="J32" s="18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229" t="s">
        <v>154</v>
      </c>
      <c r="B33" s="192"/>
      <c r="C33" s="192"/>
      <c r="D33" s="195"/>
      <c r="E33" s="197" t="str">
        <f>IF(D33="","SCEGLI UN GIOCATORE NELLA CELLA A SINISTRA",INDEX(A66:E81,MATCH(D33,E66:E81,0),3))</f>
        <v>SCEGLI UN GIOCATORE NELLA CELLA A SINISTRA</v>
      </c>
      <c r="F33" s="199">
        <f>IF(D33="",0,INDEX(A66:D81,MATCH(D33,E66:E81,0),4))</f>
        <v>0</v>
      </c>
      <c r="G33" s="221"/>
      <c r="H33" s="18"/>
      <c r="I33" s="18"/>
      <c r="J33" s="18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193"/>
      <c r="B34" s="194"/>
      <c r="C34" s="194"/>
      <c r="D34" s="196"/>
      <c r="E34" s="198"/>
      <c r="F34" s="200"/>
      <c r="G34" s="222"/>
      <c r="H34" s="18"/>
      <c r="I34" s="18"/>
      <c r="J34" s="18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224" t="s">
        <v>155</v>
      </c>
      <c r="B35" s="192"/>
      <c r="C35" s="192"/>
      <c r="D35" s="195"/>
      <c r="E35" s="197" t="str">
        <f>IF(D35="","SCEGLI UN GIOCATORE NELLA CELLA A SINISTRA",INDEX(A85:E100,MATCH(D35,E85:E100,0),3))</f>
        <v>SCEGLI UN GIOCATORE NELLA CELLA A SINISTRA</v>
      </c>
      <c r="F35" s="199">
        <f>IF(D35="",0,INDEX(A85:D100,MATCH(D35,E85:E100,0),4))</f>
        <v>0</v>
      </c>
      <c r="G35" s="221"/>
      <c r="H35" s="18"/>
      <c r="I35" s="18"/>
      <c r="J35" s="18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193"/>
      <c r="B36" s="194"/>
      <c r="C36" s="194"/>
      <c r="D36" s="196"/>
      <c r="E36" s="198"/>
      <c r="F36" s="200"/>
      <c r="G36" s="222"/>
      <c r="H36" s="18"/>
      <c r="I36" s="18"/>
      <c r="J36" s="18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223" t="s">
        <v>444</v>
      </c>
      <c r="B37" s="192"/>
      <c r="C37" s="192"/>
      <c r="D37" s="195"/>
      <c r="E37" s="197" t="str">
        <f>IF(D37="","SCEGLI UN GIOCATORE NELLA CELLA A SINISTRA",INDEX(J47:N62,MATCH(D37,N47:N62,0),3))</f>
        <v>SCEGLI UN GIOCATORE NELLA CELLA A SINISTRA</v>
      </c>
      <c r="F37" s="199">
        <f>IF(D37="",0,INDEX(J47:M62,MATCH(D37,N47:N62,0),4))</f>
        <v>0</v>
      </c>
      <c r="G37" s="221"/>
      <c r="H37" s="18"/>
      <c r="I37" s="18"/>
      <c r="J37" s="18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193"/>
      <c r="B38" s="194"/>
      <c r="C38" s="194"/>
      <c r="D38" s="213"/>
      <c r="E38" s="198"/>
      <c r="F38" s="200"/>
      <c r="G38" s="222"/>
      <c r="H38" s="18"/>
      <c r="I38" s="18"/>
      <c r="J38" s="18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191" t="s">
        <v>445</v>
      </c>
      <c r="B39" s="192"/>
      <c r="C39" s="192"/>
      <c r="D39" s="195"/>
      <c r="E39" s="197" t="str">
        <f>IF(D39="","SCEGLI UN GIOCATORE NELLA CELLA A SINISTRA",INDEX(A104:E132,MATCH(D39,E104:E132,0),3))</f>
        <v>SCEGLI UN GIOCATORE NELLA CELLA A SINISTRA</v>
      </c>
      <c r="F39" s="199">
        <f>IF(D39="",0,INDEX(A104:E132,MATCH(D39,E104:E132,0),4))</f>
        <v>0</v>
      </c>
      <c r="G39" s="133"/>
      <c r="H39" s="18"/>
      <c r="I39" s="18"/>
      <c r="J39" s="18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193"/>
      <c r="B40" s="194"/>
      <c r="C40" s="194"/>
      <c r="D40" s="196"/>
      <c r="E40" s="198"/>
      <c r="F40" s="200"/>
      <c r="G40" s="18"/>
      <c r="H40" s="18"/>
      <c r="I40" s="18"/>
      <c r="J40" s="18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209" t="s">
        <v>443</v>
      </c>
      <c r="B41" s="210"/>
      <c r="C41" s="210"/>
      <c r="D41" s="195"/>
      <c r="E41" s="197" t="str">
        <f>IF(D41="","SCEGLI UN GIOCATORE NELLA CELLA A SINISTRA",INDEX(J66:N155,MATCH(D41,N66:N155,0),3))</f>
        <v>SCEGLI UN GIOCATORE NELLA CELLA A SINISTRA</v>
      </c>
      <c r="F41" s="199">
        <f>IF(D41="",0,INDEX(J66:N155,MATCH(D41,N66:N155,0),4))</f>
        <v>0</v>
      </c>
      <c r="G41" s="18"/>
      <c r="H41" s="18"/>
      <c r="I41" s="18"/>
      <c r="J41" s="18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211"/>
      <c r="B42" s="212"/>
      <c r="C42" s="212"/>
      <c r="D42" s="213"/>
      <c r="E42" s="198"/>
      <c r="F42" s="200"/>
      <c r="G42" s="18"/>
      <c r="H42" s="18"/>
      <c r="I42" s="18"/>
      <c r="J42" s="18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61.5" customHeight="1" x14ac:dyDescent="0.2">
      <c r="A43" s="18"/>
      <c r="B43" s="18"/>
      <c r="C43" s="18"/>
      <c r="D43" s="5"/>
      <c r="E43" s="18"/>
      <c r="F43" s="18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30.75" customHeight="1" x14ac:dyDescent="0.2">
      <c r="A44" s="18"/>
      <c r="B44" s="18"/>
      <c r="C44" s="18"/>
      <c r="D44" s="5"/>
      <c r="E44" s="18"/>
      <c r="F44" s="18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6.5" customHeight="1" x14ac:dyDescent="0.2">
      <c r="A45" s="214" t="s">
        <v>143</v>
      </c>
      <c r="B45" s="202"/>
      <c r="C45" s="202"/>
      <c r="D45" s="203"/>
      <c r="E45" s="18"/>
      <c r="F45" s="5"/>
      <c r="G45" s="5"/>
      <c r="H45" s="5"/>
      <c r="I45" s="5"/>
      <c r="J45" s="215" t="s">
        <v>444</v>
      </c>
      <c r="K45" s="216"/>
      <c r="L45" s="216"/>
      <c r="M45" s="216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6.5" customHeight="1" x14ac:dyDescent="0.35">
      <c r="A46" s="24" t="s">
        <v>0</v>
      </c>
      <c r="B46" s="24" t="s">
        <v>1</v>
      </c>
      <c r="C46" s="24" t="s">
        <v>2</v>
      </c>
      <c r="D46" s="24" t="s">
        <v>3</v>
      </c>
      <c r="E46" s="18"/>
      <c r="F46" s="5"/>
      <c r="G46" s="5"/>
      <c r="J46" s="24" t="s">
        <v>0</v>
      </c>
      <c r="K46" s="24" t="s">
        <v>1</v>
      </c>
      <c r="L46" s="24" t="s">
        <v>2</v>
      </c>
      <c r="M46" s="24" t="s">
        <v>3</v>
      </c>
      <c r="S46" s="5"/>
      <c r="T46" s="5"/>
      <c r="U46" s="5"/>
      <c r="V46" s="5"/>
      <c r="W46" s="5"/>
      <c r="X46" s="5"/>
      <c r="Y46" s="5"/>
      <c r="Z46" s="5"/>
    </row>
    <row r="47" spans="1:26" ht="16.5" customHeight="1" x14ac:dyDescent="0.2">
      <c r="A47" s="104" t="s">
        <v>36</v>
      </c>
      <c r="B47" s="104" t="s">
        <v>38</v>
      </c>
      <c r="C47" s="76" t="s">
        <v>14</v>
      </c>
      <c r="D47" s="94">
        <v>215</v>
      </c>
      <c r="E47" s="25" t="str">
        <f t="shared" ref="E47:E62" si="0">CONCATENATE(A47," ",B47)</f>
        <v>GORI GIANFRANCO</v>
      </c>
      <c r="F47" s="5"/>
      <c r="G47" s="5"/>
      <c r="J47" s="188" t="s">
        <v>70</v>
      </c>
      <c r="K47" s="188" t="s">
        <v>13</v>
      </c>
      <c r="L47" s="96" t="s">
        <v>14</v>
      </c>
      <c r="M47" s="94">
        <v>204</v>
      </c>
      <c r="N47" s="150" t="str">
        <f t="shared" ref="N47:N62" si="1">CONCATENATE(J47," ",K47)</f>
        <v>CIAPETTI ALESSIO</v>
      </c>
      <c r="O47" s="151"/>
      <c r="S47" s="5"/>
      <c r="T47" s="5"/>
      <c r="U47" s="5"/>
      <c r="V47" s="5"/>
      <c r="W47" s="5"/>
      <c r="X47" s="5"/>
      <c r="Y47" s="5"/>
      <c r="Z47" s="5"/>
    </row>
    <row r="48" spans="1:26" ht="16.5" customHeight="1" x14ac:dyDescent="0.2">
      <c r="A48" s="188" t="s">
        <v>95</v>
      </c>
      <c r="B48" s="188" t="s">
        <v>55</v>
      </c>
      <c r="C48" s="96" t="s">
        <v>23</v>
      </c>
      <c r="D48" s="94">
        <v>211</v>
      </c>
      <c r="E48" s="25" t="str">
        <f t="shared" si="0"/>
        <v>FIORI GIANLUCA</v>
      </c>
      <c r="F48" s="5"/>
      <c r="G48" s="5"/>
      <c r="J48" s="188" t="s">
        <v>56</v>
      </c>
      <c r="K48" s="188" t="s">
        <v>20</v>
      </c>
      <c r="L48" s="96" t="s">
        <v>25</v>
      </c>
      <c r="M48" s="94">
        <v>202</v>
      </c>
      <c r="N48" s="150" t="str">
        <f t="shared" si="1"/>
        <v>COGONI  LEONARDO</v>
      </c>
      <c r="O48" s="151"/>
      <c r="S48" s="5"/>
      <c r="T48" s="5"/>
      <c r="U48" s="5"/>
      <c r="V48" s="5"/>
      <c r="W48" s="5"/>
      <c r="X48" s="5"/>
      <c r="Y48" s="5"/>
      <c r="Z48" s="5"/>
    </row>
    <row r="49" spans="1:26" ht="16.5" customHeight="1" x14ac:dyDescent="0.2">
      <c r="A49" s="188" t="s">
        <v>26</v>
      </c>
      <c r="B49" s="188" t="s">
        <v>27</v>
      </c>
      <c r="C49" s="96" t="s">
        <v>14</v>
      </c>
      <c r="D49" s="94">
        <v>210</v>
      </c>
      <c r="E49" s="25" t="str">
        <f t="shared" si="0"/>
        <v>GRASSI SIMONE</v>
      </c>
      <c r="F49" s="5"/>
      <c r="G49" s="5"/>
      <c r="J49" s="188" t="s">
        <v>254</v>
      </c>
      <c r="K49" s="188" t="s">
        <v>255</v>
      </c>
      <c r="L49" s="96" t="s">
        <v>54</v>
      </c>
      <c r="M49" s="94">
        <v>198</v>
      </c>
      <c r="N49" s="150" t="str">
        <f t="shared" si="1"/>
        <v>AMORE OLINTO</v>
      </c>
      <c r="O49" s="151"/>
      <c r="S49" s="5"/>
      <c r="T49" s="5"/>
      <c r="U49" s="5"/>
      <c r="V49" s="5"/>
      <c r="W49" s="5"/>
      <c r="X49" s="5"/>
      <c r="Y49" s="5"/>
      <c r="Z49" s="5"/>
    </row>
    <row r="50" spans="1:26" ht="16.5" customHeight="1" x14ac:dyDescent="0.2">
      <c r="A50" s="188" t="s">
        <v>65</v>
      </c>
      <c r="B50" s="188" t="s">
        <v>66</v>
      </c>
      <c r="C50" s="96" t="s">
        <v>14</v>
      </c>
      <c r="D50" s="94">
        <v>208</v>
      </c>
      <c r="E50" s="25" t="str">
        <f t="shared" si="0"/>
        <v>MARCEDDU FABRIZIO</v>
      </c>
      <c r="F50" s="5"/>
      <c r="G50" s="5"/>
      <c r="J50" s="188" t="s">
        <v>426</v>
      </c>
      <c r="K50" s="188" t="s">
        <v>259</v>
      </c>
      <c r="L50" s="96" t="s">
        <v>34</v>
      </c>
      <c r="M50" s="94">
        <v>197</v>
      </c>
      <c r="N50" s="150" t="str">
        <f t="shared" si="1"/>
        <v>FILLINI GIACOMO</v>
      </c>
      <c r="O50" s="151"/>
      <c r="S50" s="5"/>
      <c r="T50" s="5"/>
      <c r="U50" s="5"/>
      <c r="V50" s="5"/>
      <c r="W50" s="5"/>
      <c r="X50" s="5"/>
      <c r="Y50" s="5"/>
      <c r="Z50" s="5"/>
    </row>
    <row r="51" spans="1:26" ht="16.5" customHeight="1" x14ac:dyDescent="0.2">
      <c r="A51" s="188" t="s">
        <v>248</v>
      </c>
      <c r="B51" s="188" t="s">
        <v>111</v>
      </c>
      <c r="C51" s="96" t="s">
        <v>23</v>
      </c>
      <c r="D51" s="94">
        <v>208</v>
      </c>
      <c r="E51" s="25" t="str">
        <f t="shared" si="0"/>
        <v>DERCHI FILIPPO</v>
      </c>
      <c r="F51" s="5"/>
      <c r="G51" s="5"/>
      <c r="H51" s="5"/>
      <c r="I51" s="5"/>
      <c r="J51" s="188" t="s">
        <v>357</v>
      </c>
      <c r="K51" s="188" t="s">
        <v>20</v>
      </c>
      <c r="L51" s="96" t="s">
        <v>11</v>
      </c>
      <c r="M51" s="94">
        <v>197</v>
      </c>
      <c r="N51" s="150" t="str">
        <f t="shared" si="1"/>
        <v>BUTI LEONARDO</v>
      </c>
      <c r="O51" s="151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6.5" customHeight="1" x14ac:dyDescent="0.2">
      <c r="A52" s="188" t="s">
        <v>59</v>
      </c>
      <c r="B52" s="188" t="s">
        <v>60</v>
      </c>
      <c r="C52" s="96" t="s">
        <v>23</v>
      </c>
      <c r="D52" s="94">
        <v>208</v>
      </c>
      <c r="E52" s="25" t="str">
        <f>CONCATENATE(A52," ",B52)</f>
        <v>FIORENTINI FABIANO</v>
      </c>
      <c r="F52" s="5"/>
      <c r="G52" s="5"/>
      <c r="H52" s="5"/>
      <c r="I52" s="5"/>
      <c r="J52" s="188" t="s">
        <v>68</v>
      </c>
      <c r="K52" s="188" t="s">
        <v>69</v>
      </c>
      <c r="L52" s="96" t="s">
        <v>14</v>
      </c>
      <c r="M52" s="94">
        <v>197</v>
      </c>
      <c r="N52" s="150" t="str">
        <f t="shared" si="1"/>
        <v>BARTOLI MATTEO</v>
      </c>
      <c r="O52" s="151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6.5" customHeight="1" x14ac:dyDescent="0.2">
      <c r="A53" s="188" t="s">
        <v>12</v>
      </c>
      <c r="B53" s="188" t="s">
        <v>13</v>
      </c>
      <c r="C53" s="96" t="s">
        <v>14</v>
      </c>
      <c r="D53" s="94">
        <v>208</v>
      </c>
      <c r="E53" s="25" t="str">
        <f t="shared" si="0"/>
        <v>FIESOLI ALESSIO</v>
      </c>
      <c r="F53" s="5"/>
      <c r="G53" s="5"/>
      <c r="H53" s="5"/>
      <c r="I53" s="5"/>
      <c r="J53" s="188" t="s">
        <v>377</v>
      </c>
      <c r="K53" s="188" t="s">
        <v>115</v>
      </c>
      <c r="L53" s="96" t="s">
        <v>450</v>
      </c>
      <c r="M53" s="94">
        <v>195</v>
      </c>
      <c r="N53" s="150" t="str">
        <f t="shared" si="1"/>
        <v>LUCHETTI EDOARDO</v>
      </c>
      <c r="O53" s="151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6.5" customHeight="1" x14ac:dyDescent="0.2">
      <c r="A54" s="188" t="s">
        <v>459</v>
      </c>
      <c r="B54" s="188" t="s">
        <v>268</v>
      </c>
      <c r="C54" s="96" t="s">
        <v>11</v>
      </c>
      <c r="D54" s="94">
        <v>208</v>
      </c>
      <c r="E54" s="25" t="str">
        <f t="shared" si="0"/>
        <v>CANNELLA SALVATORE</v>
      </c>
      <c r="F54" s="5"/>
      <c r="G54" s="5"/>
      <c r="H54" s="5"/>
      <c r="I54" s="5"/>
      <c r="J54" s="188" t="s">
        <v>59</v>
      </c>
      <c r="K54" s="188" t="s">
        <v>13</v>
      </c>
      <c r="L54" s="96" t="s">
        <v>23</v>
      </c>
      <c r="M54" s="94">
        <v>195</v>
      </c>
      <c r="N54" s="150" t="str">
        <f t="shared" si="1"/>
        <v>FIORENTINI ALESSIO</v>
      </c>
      <c r="O54" s="151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6.5" customHeight="1" x14ac:dyDescent="0.2">
      <c r="A55" s="188" t="s">
        <v>26</v>
      </c>
      <c r="B55" s="188" t="s">
        <v>71</v>
      </c>
      <c r="C55" s="96" t="s">
        <v>14</v>
      </c>
      <c r="D55" s="94">
        <v>208</v>
      </c>
      <c r="E55" s="25" t="str">
        <f t="shared" si="0"/>
        <v>GRASSI MASSIMO</v>
      </c>
      <c r="F55" s="5"/>
      <c r="G55" s="5"/>
      <c r="H55" s="5"/>
      <c r="I55" s="5"/>
      <c r="J55" s="188" t="s">
        <v>103</v>
      </c>
      <c r="K55" s="188" t="s">
        <v>104</v>
      </c>
      <c r="L55" s="96" t="s">
        <v>14</v>
      </c>
      <c r="M55" s="94">
        <v>194</v>
      </c>
      <c r="N55" s="150" t="str">
        <f t="shared" si="1"/>
        <v>BORETTI  PAOLO</v>
      </c>
      <c r="O55" s="151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6.5" customHeight="1" x14ac:dyDescent="0.2">
      <c r="A56" s="188" t="s">
        <v>7</v>
      </c>
      <c r="B56" s="188" t="s">
        <v>8</v>
      </c>
      <c r="C56" s="96" t="s">
        <v>14</v>
      </c>
      <c r="D56" s="94">
        <v>207</v>
      </c>
      <c r="E56" s="25" t="str">
        <f t="shared" si="0"/>
        <v>CECCARINI  LUCA</v>
      </c>
      <c r="F56" s="5"/>
      <c r="G56" s="5"/>
      <c r="H56" s="5"/>
      <c r="I56" s="5"/>
      <c r="J56" s="188" t="s">
        <v>127</v>
      </c>
      <c r="K56" s="188" t="s">
        <v>109</v>
      </c>
      <c r="L56" s="96" t="s">
        <v>11</v>
      </c>
      <c r="M56" s="94">
        <v>194</v>
      </c>
      <c r="N56" s="150" t="str">
        <f t="shared" si="1"/>
        <v>CAGNONI  STEFANO</v>
      </c>
      <c r="O56" s="151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6.5" customHeight="1" x14ac:dyDescent="0.2">
      <c r="A57" s="188" t="s">
        <v>229</v>
      </c>
      <c r="B57" s="188" t="s">
        <v>230</v>
      </c>
      <c r="C57" s="96" t="s">
        <v>23</v>
      </c>
      <c r="D57" s="94">
        <v>206</v>
      </c>
      <c r="E57" s="25" t="str">
        <f t="shared" si="0"/>
        <v>FAVILLI DARIO</v>
      </c>
      <c r="F57" s="5"/>
      <c r="G57" s="5"/>
      <c r="H57" s="5"/>
      <c r="I57" s="5"/>
      <c r="J57" s="188" t="s">
        <v>472</v>
      </c>
      <c r="K57" s="188" t="s">
        <v>8</v>
      </c>
      <c r="L57" s="96" t="s">
        <v>11</v>
      </c>
      <c r="M57" s="94">
        <v>194</v>
      </c>
      <c r="N57" s="150" t="str">
        <f t="shared" si="1"/>
        <v>VALLI LUCA</v>
      </c>
      <c r="O57" s="151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6.5" customHeight="1" x14ac:dyDescent="0.2">
      <c r="A58" s="188" t="s">
        <v>58</v>
      </c>
      <c r="B58" s="188" t="s">
        <v>8</v>
      </c>
      <c r="C58" s="96" t="s">
        <v>23</v>
      </c>
      <c r="D58" s="94">
        <v>206</v>
      </c>
      <c r="E58" s="25" t="str">
        <f t="shared" si="0"/>
        <v>ROMANACCI LUCA</v>
      </c>
      <c r="F58" s="5"/>
      <c r="G58" s="5"/>
      <c r="H58" s="5"/>
      <c r="I58" s="5"/>
      <c r="J58" s="188" t="s">
        <v>434</v>
      </c>
      <c r="K58" s="188" t="s">
        <v>104</v>
      </c>
      <c r="L58" s="96" t="s">
        <v>449</v>
      </c>
      <c r="M58" s="94">
        <v>193</v>
      </c>
      <c r="N58" s="150" t="str">
        <f t="shared" si="1"/>
        <v>INNOCENTI PAOLO</v>
      </c>
      <c r="O58" s="151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6.5" customHeight="1" x14ac:dyDescent="0.2">
      <c r="A59" s="188" t="s">
        <v>460</v>
      </c>
      <c r="B59" s="188" t="s">
        <v>13</v>
      </c>
      <c r="C59" s="96" t="s">
        <v>461</v>
      </c>
      <c r="D59" s="94">
        <v>206</v>
      </c>
      <c r="E59" s="25" t="str">
        <f t="shared" si="0"/>
        <v>CAVICCHI ALESSIO</v>
      </c>
      <c r="F59" s="5"/>
      <c r="G59" s="5"/>
      <c r="H59" s="5"/>
      <c r="I59" s="5"/>
      <c r="J59" s="188" t="s">
        <v>82</v>
      </c>
      <c r="K59" s="188" t="s">
        <v>27</v>
      </c>
      <c r="L59" s="96" t="s">
        <v>83</v>
      </c>
      <c r="M59" s="94">
        <v>190</v>
      </c>
      <c r="N59" s="150" t="str">
        <f t="shared" si="1"/>
        <v>VETTORI SIMONE</v>
      </c>
      <c r="O59" s="151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6.5" customHeight="1" x14ac:dyDescent="0.2">
      <c r="A60" s="188" t="s">
        <v>462</v>
      </c>
      <c r="B60" s="188" t="s">
        <v>463</v>
      </c>
      <c r="C60" s="96" t="s">
        <v>34</v>
      </c>
      <c r="D60" s="94">
        <v>205</v>
      </c>
      <c r="E60" s="25" t="str">
        <f t="shared" si="0"/>
        <v>BOGI SAMUELE</v>
      </c>
      <c r="F60" s="5"/>
      <c r="G60" s="5"/>
      <c r="H60" s="5"/>
      <c r="I60" s="5"/>
      <c r="J60" s="188" t="s">
        <v>86</v>
      </c>
      <c r="K60" s="188" t="s">
        <v>87</v>
      </c>
      <c r="L60" s="96" t="s">
        <v>25</v>
      </c>
      <c r="M60" s="94">
        <v>189</v>
      </c>
      <c r="N60" s="150" t="str">
        <f t="shared" si="1"/>
        <v>QUARATESI MAURO</v>
      </c>
      <c r="O60" s="151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188" t="s">
        <v>35</v>
      </c>
      <c r="B61" s="188" t="s">
        <v>20</v>
      </c>
      <c r="C61" s="96" t="s">
        <v>14</v>
      </c>
      <c r="D61" s="94">
        <v>205</v>
      </c>
      <c r="E61" s="25" t="str">
        <f t="shared" si="0"/>
        <v>MOSCHI LEONARDO</v>
      </c>
      <c r="F61" s="5"/>
      <c r="G61" s="5"/>
      <c r="H61" s="5"/>
      <c r="I61" s="5"/>
      <c r="J61" s="188" t="s">
        <v>435</v>
      </c>
      <c r="K61" s="75" t="s">
        <v>117</v>
      </c>
      <c r="L61" s="96" t="s">
        <v>34</v>
      </c>
      <c r="M61" s="94">
        <v>186</v>
      </c>
      <c r="N61" s="150" t="str">
        <f t="shared" si="1"/>
        <v>MELILLO ANTONIO</v>
      </c>
      <c r="O61" s="151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" customHeight="1" x14ac:dyDescent="0.2">
      <c r="A62" s="188" t="s">
        <v>256</v>
      </c>
      <c r="B62" s="188" t="s">
        <v>104</v>
      </c>
      <c r="C62" s="96" t="s">
        <v>34</v>
      </c>
      <c r="D62" s="94">
        <v>202</v>
      </c>
      <c r="E62" s="25" t="str">
        <f t="shared" si="0"/>
        <v>MATTEINI PAOLO</v>
      </c>
      <c r="F62" s="5"/>
      <c r="G62" s="5"/>
      <c r="H62" s="5"/>
      <c r="I62" s="5"/>
      <c r="J62" s="188" t="s">
        <v>93</v>
      </c>
      <c r="K62" s="188" t="s">
        <v>94</v>
      </c>
      <c r="L62" s="96" t="s">
        <v>23</v>
      </c>
      <c r="M62" s="94">
        <v>183</v>
      </c>
      <c r="N62" s="150" t="str">
        <f t="shared" si="1"/>
        <v>BAGNOLI ALESSANDRO</v>
      </c>
      <c r="O62" s="151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30.75" customHeight="1" x14ac:dyDescent="0.2">
      <c r="A63" s="18"/>
      <c r="B63" s="18"/>
      <c r="C63" s="18"/>
      <c r="D63" s="18"/>
      <c r="E63" s="18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6.5" customHeight="1" x14ac:dyDescent="0.2">
      <c r="A64" s="201" t="s">
        <v>144</v>
      </c>
      <c r="B64" s="202"/>
      <c r="C64" s="202"/>
      <c r="D64" s="203"/>
      <c r="E64" s="18"/>
      <c r="F64" s="5"/>
      <c r="G64" s="5"/>
      <c r="H64" s="5"/>
      <c r="I64" s="5"/>
      <c r="J64" s="204" t="s">
        <v>447</v>
      </c>
      <c r="K64" s="205"/>
      <c r="L64" s="205"/>
      <c r="M64" s="206"/>
      <c r="N64" s="18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6.5" customHeight="1" x14ac:dyDescent="0.35">
      <c r="A65" s="24" t="s">
        <v>0</v>
      </c>
      <c r="B65" s="24" t="s">
        <v>1</v>
      </c>
      <c r="C65" s="24" t="s">
        <v>2</v>
      </c>
      <c r="D65" s="24" t="s">
        <v>3</v>
      </c>
      <c r="E65" s="18"/>
      <c r="F65" s="5"/>
      <c r="G65" s="5"/>
      <c r="H65" s="5"/>
      <c r="I65" s="5"/>
      <c r="J65" s="24" t="s">
        <v>0</v>
      </c>
      <c r="K65" s="24" t="s">
        <v>1</v>
      </c>
      <c r="L65" s="24" t="s">
        <v>2</v>
      </c>
      <c r="M65" s="24" t="s">
        <v>3</v>
      </c>
      <c r="N65" s="18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6.5" customHeight="1" x14ac:dyDescent="0.2">
      <c r="A66" s="188" t="s">
        <v>73</v>
      </c>
      <c r="B66" s="188" t="s">
        <v>13</v>
      </c>
      <c r="C66" s="96" t="s">
        <v>23</v>
      </c>
      <c r="D66" s="94">
        <v>208</v>
      </c>
      <c r="E66" s="25" t="str">
        <f t="shared" ref="E66:E81" si="2">CONCATENATE(A66," ",B66)</f>
        <v>ANICHINI ALESSIO</v>
      </c>
      <c r="F66" s="5"/>
      <c r="G66" s="5"/>
      <c r="H66" s="5"/>
      <c r="I66" s="5"/>
      <c r="J66" s="188" t="s">
        <v>81</v>
      </c>
      <c r="K66" s="188" t="s">
        <v>55</v>
      </c>
      <c r="L66" s="96" t="s">
        <v>14</v>
      </c>
      <c r="M66" s="94">
        <v>195</v>
      </c>
      <c r="N66" s="150" t="str">
        <f t="shared" ref="N66:N129" si="3">CONCATENATE(J66," ",K66)</f>
        <v>BINI GIANLUCA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6.5" customHeight="1" x14ac:dyDescent="0.2">
      <c r="A67" s="188" t="s">
        <v>51</v>
      </c>
      <c r="B67" s="188" t="s">
        <v>53</v>
      </c>
      <c r="C67" s="96" t="s">
        <v>54</v>
      </c>
      <c r="D67" s="94">
        <v>207</v>
      </c>
      <c r="E67" s="25" t="str">
        <f t="shared" si="2"/>
        <v>MONTAGNANI MARCO</v>
      </c>
      <c r="F67" s="5"/>
      <c r="G67" s="5"/>
      <c r="H67" s="5"/>
      <c r="I67" s="5"/>
      <c r="J67" s="188" t="s">
        <v>409</v>
      </c>
      <c r="K67" s="188" t="s">
        <v>8</v>
      </c>
      <c r="L67" s="96" t="s">
        <v>80</v>
      </c>
      <c r="M67" s="94">
        <v>195</v>
      </c>
      <c r="N67" s="150" t="str">
        <f t="shared" si="3"/>
        <v>CHIAPPETTA LUCA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6.5" customHeight="1" x14ac:dyDescent="0.2">
      <c r="A68" s="188" t="s">
        <v>355</v>
      </c>
      <c r="B68" s="188" t="s">
        <v>109</v>
      </c>
      <c r="C68" s="96" t="s">
        <v>54</v>
      </c>
      <c r="D68" s="94">
        <v>207</v>
      </c>
      <c r="E68" s="25" t="str">
        <f t="shared" si="2"/>
        <v>BECHELLI STEFANO</v>
      </c>
      <c r="F68" s="5"/>
      <c r="G68" s="5"/>
      <c r="H68" s="5"/>
      <c r="I68" s="5"/>
      <c r="J68" s="188" t="s">
        <v>465</v>
      </c>
      <c r="K68" s="188" t="s">
        <v>429</v>
      </c>
      <c r="L68" s="96" t="s">
        <v>450</v>
      </c>
      <c r="M68" s="94">
        <v>195</v>
      </c>
      <c r="N68" s="150" t="str">
        <f t="shared" si="3"/>
        <v>VECCE DIEGO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6.5" customHeight="1" x14ac:dyDescent="0.2">
      <c r="A69" s="188" t="s">
        <v>32</v>
      </c>
      <c r="B69" s="188" t="s">
        <v>33</v>
      </c>
      <c r="C69" s="96" t="s">
        <v>34</v>
      </c>
      <c r="D69" s="94">
        <v>205</v>
      </c>
      <c r="E69" s="25" t="str">
        <f t="shared" si="2"/>
        <v>BUSONI DANIELE</v>
      </c>
      <c r="F69" s="5"/>
      <c r="G69" s="5"/>
      <c r="H69" s="5"/>
      <c r="I69" s="5"/>
      <c r="J69" s="188" t="s">
        <v>509</v>
      </c>
      <c r="K69" s="188" t="s">
        <v>115</v>
      </c>
      <c r="L69" s="96" t="s">
        <v>34</v>
      </c>
      <c r="M69" s="94">
        <v>195</v>
      </c>
      <c r="N69" s="150" t="str">
        <f t="shared" si="3"/>
        <v>VANGELISTI EDOARDO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6.5" customHeight="1" x14ac:dyDescent="0.2">
      <c r="A70" s="188" t="s">
        <v>72</v>
      </c>
      <c r="B70" s="188" t="s">
        <v>53</v>
      </c>
      <c r="C70" s="96" t="s">
        <v>14</v>
      </c>
      <c r="D70" s="94">
        <v>204</v>
      </c>
      <c r="E70" s="25" t="str">
        <f t="shared" si="2"/>
        <v>GERACI MARCO</v>
      </c>
      <c r="F70" s="5"/>
      <c r="G70" s="5"/>
      <c r="H70" s="5"/>
      <c r="I70" s="5"/>
      <c r="J70" s="188" t="s">
        <v>52</v>
      </c>
      <c r="K70" s="188" t="s">
        <v>29</v>
      </c>
      <c r="L70" s="96" t="s">
        <v>11</v>
      </c>
      <c r="M70" s="94">
        <v>195</v>
      </c>
      <c r="N70" s="150" t="str">
        <f t="shared" si="3"/>
        <v>L'ABBATE  FRANCESCO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6.5" customHeight="1" x14ac:dyDescent="0.2">
      <c r="A71" s="188" t="s">
        <v>77</v>
      </c>
      <c r="B71" s="188" t="s">
        <v>78</v>
      </c>
      <c r="C71" s="96" t="s">
        <v>54</v>
      </c>
      <c r="D71" s="94">
        <v>204</v>
      </c>
      <c r="E71" s="25" t="str">
        <f t="shared" si="2"/>
        <v>SAMPIERI CARLO</v>
      </c>
      <c r="F71" s="5"/>
      <c r="G71" s="5"/>
      <c r="H71" s="5"/>
      <c r="I71" s="5"/>
      <c r="J71" s="188" t="s">
        <v>265</v>
      </c>
      <c r="K71" s="188" t="s">
        <v>266</v>
      </c>
      <c r="L71" s="96" t="s">
        <v>14</v>
      </c>
      <c r="M71" s="94">
        <v>195</v>
      </c>
      <c r="N71" s="150" t="str">
        <f t="shared" si="3"/>
        <v>BERNOCCHI MAURIZIO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6.5" customHeight="1" x14ac:dyDescent="0.2">
      <c r="A72" s="188" t="s">
        <v>67</v>
      </c>
      <c r="B72" s="188" t="s">
        <v>29</v>
      </c>
      <c r="C72" s="96" t="s">
        <v>14</v>
      </c>
      <c r="D72" s="94">
        <v>203</v>
      </c>
      <c r="E72" s="25" t="str">
        <f t="shared" si="2"/>
        <v>CHELONI FRANCESCO</v>
      </c>
      <c r="F72" s="5"/>
      <c r="G72" s="5"/>
      <c r="H72" s="5"/>
      <c r="I72" s="5"/>
      <c r="J72" s="188" t="s">
        <v>267</v>
      </c>
      <c r="K72" s="188" t="s">
        <v>268</v>
      </c>
      <c r="L72" s="96" t="s">
        <v>11</v>
      </c>
      <c r="M72" s="94">
        <v>195</v>
      </c>
      <c r="N72" s="150" t="str">
        <f t="shared" si="3"/>
        <v>DI NOIA SALVATORE</v>
      </c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6.5" customHeight="1" x14ac:dyDescent="0.2">
      <c r="A73" s="188" t="s">
        <v>17</v>
      </c>
      <c r="B73" s="188" t="s">
        <v>18</v>
      </c>
      <c r="C73" s="96" t="s">
        <v>23</v>
      </c>
      <c r="D73" s="94">
        <v>202</v>
      </c>
      <c r="E73" s="25" t="str">
        <f t="shared" si="2"/>
        <v>CANEPA  VITTORIO</v>
      </c>
      <c r="F73" s="5"/>
      <c r="G73" s="5"/>
      <c r="H73" s="5"/>
      <c r="I73" s="5"/>
      <c r="J73" s="188" t="s">
        <v>254</v>
      </c>
      <c r="K73" s="188" t="s">
        <v>259</v>
      </c>
      <c r="L73" s="96" t="s">
        <v>25</v>
      </c>
      <c r="M73" s="94">
        <v>195</v>
      </c>
      <c r="N73" s="150" t="str">
        <f t="shared" si="3"/>
        <v>AMORE GIACOMO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6.5" customHeight="1" x14ac:dyDescent="0.2">
      <c r="A74" s="188" t="s">
        <v>96</v>
      </c>
      <c r="B74" s="188" t="s">
        <v>31</v>
      </c>
      <c r="C74" s="96" t="s">
        <v>80</v>
      </c>
      <c r="D74" s="94">
        <v>202</v>
      </c>
      <c r="E74" s="25" t="str">
        <f t="shared" si="2"/>
        <v>BOLOGNESI GIOVANNI</v>
      </c>
      <c r="F74" s="5"/>
      <c r="G74" s="5"/>
      <c r="H74" s="5"/>
      <c r="I74" s="5"/>
      <c r="J74" s="188" t="s">
        <v>402</v>
      </c>
      <c r="K74" s="188" t="s">
        <v>111</v>
      </c>
      <c r="L74" s="96" t="s">
        <v>80</v>
      </c>
      <c r="M74" s="94">
        <v>195</v>
      </c>
      <c r="N74" s="150" t="str">
        <f t="shared" si="3"/>
        <v>BIANCHINI FILIPPO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6.5" customHeight="1" x14ac:dyDescent="0.2">
      <c r="A75" s="188" t="s">
        <v>246</v>
      </c>
      <c r="B75" s="188" t="s">
        <v>29</v>
      </c>
      <c r="C75" s="96" t="s">
        <v>23</v>
      </c>
      <c r="D75" s="94">
        <v>201</v>
      </c>
      <c r="E75" s="25" t="str">
        <f t="shared" si="2"/>
        <v>INCROCCI FRANCESCO</v>
      </c>
      <c r="F75" s="5"/>
      <c r="G75" s="5"/>
      <c r="H75" s="5"/>
      <c r="I75" s="5"/>
      <c r="J75" s="188" t="s">
        <v>82</v>
      </c>
      <c r="K75" s="188" t="s">
        <v>5</v>
      </c>
      <c r="L75" s="96" t="s">
        <v>83</v>
      </c>
      <c r="M75" s="94">
        <v>195</v>
      </c>
      <c r="N75" s="150" t="str">
        <f t="shared" si="3"/>
        <v>VETTORI ALBERTO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6.5" customHeight="1" x14ac:dyDescent="0.2">
      <c r="A76" s="188" t="s">
        <v>41</v>
      </c>
      <c r="B76" s="188" t="s">
        <v>43</v>
      </c>
      <c r="C76" s="96" t="s">
        <v>23</v>
      </c>
      <c r="D76" s="94">
        <v>201</v>
      </c>
      <c r="E76" s="25" t="str">
        <f t="shared" si="2"/>
        <v>NUCCI GIANNI</v>
      </c>
      <c r="F76" s="5"/>
      <c r="G76" s="5"/>
      <c r="H76" s="5"/>
      <c r="I76" s="5"/>
      <c r="J76" s="188" t="s">
        <v>385</v>
      </c>
      <c r="K76" s="188" t="s">
        <v>94</v>
      </c>
      <c r="L76" s="96" t="s">
        <v>63</v>
      </c>
      <c r="M76" s="94">
        <v>195</v>
      </c>
      <c r="N76" s="150" t="str">
        <f t="shared" si="3"/>
        <v>BATTINI ALESSANDRO</v>
      </c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6.5" customHeight="1" x14ac:dyDescent="0.2">
      <c r="A77" s="188" t="s">
        <v>436</v>
      </c>
      <c r="B77" s="188" t="s">
        <v>276</v>
      </c>
      <c r="C77" s="96" t="s">
        <v>449</v>
      </c>
      <c r="D77" s="94">
        <v>201</v>
      </c>
      <c r="E77" s="25" t="str">
        <f t="shared" si="2"/>
        <v>TREMONTE DAVIDE</v>
      </c>
      <c r="F77" s="5"/>
      <c r="G77" s="5"/>
      <c r="H77" s="5"/>
      <c r="I77" s="5"/>
      <c r="J77" s="188" t="s">
        <v>108</v>
      </c>
      <c r="K77" s="188" t="s">
        <v>18</v>
      </c>
      <c r="L77" s="96" t="s">
        <v>16</v>
      </c>
      <c r="M77" s="94">
        <v>195</v>
      </c>
      <c r="N77" s="150" t="str">
        <f t="shared" si="3"/>
        <v>SANTONI VITTORIO</v>
      </c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6.5" customHeight="1" x14ac:dyDescent="0.2">
      <c r="A78" s="188" t="s">
        <v>30</v>
      </c>
      <c r="B78" s="188" t="s">
        <v>31</v>
      </c>
      <c r="C78" s="96" t="s">
        <v>25</v>
      </c>
      <c r="D78" s="94">
        <v>201</v>
      </c>
      <c r="E78" s="25" t="str">
        <f t="shared" si="2"/>
        <v>MACHI' GIOVANNI</v>
      </c>
      <c r="F78" s="5"/>
      <c r="G78" s="5"/>
      <c r="H78" s="5"/>
      <c r="I78" s="5"/>
      <c r="J78" s="188" t="s">
        <v>532</v>
      </c>
      <c r="K78" s="188" t="s">
        <v>5</v>
      </c>
      <c r="L78" s="96" t="s">
        <v>34</v>
      </c>
      <c r="M78" s="94">
        <v>195</v>
      </c>
      <c r="N78" s="150" t="str">
        <f t="shared" si="3"/>
        <v>ORLANDI ALBERTO</v>
      </c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6.5" customHeight="1" x14ac:dyDescent="0.2">
      <c r="A79" s="188" t="s">
        <v>432</v>
      </c>
      <c r="B79" s="188" t="s">
        <v>120</v>
      </c>
      <c r="C79" s="96" t="s">
        <v>11</v>
      </c>
      <c r="D79" s="94">
        <v>198</v>
      </c>
      <c r="E79" s="25" t="str">
        <f t="shared" si="2"/>
        <v>CORRADI FEDERICO</v>
      </c>
      <c r="F79" s="5"/>
      <c r="G79" s="5"/>
      <c r="H79" s="5"/>
      <c r="I79" s="5"/>
      <c r="J79" s="188" t="s">
        <v>4</v>
      </c>
      <c r="K79" s="188" t="s">
        <v>69</v>
      </c>
      <c r="L79" s="96" t="s">
        <v>538</v>
      </c>
      <c r="M79" s="94">
        <v>195</v>
      </c>
      <c r="N79" s="150" t="str">
        <f t="shared" si="3"/>
        <v>LOMBARDI MATTEO</v>
      </c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188" t="s">
        <v>358</v>
      </c>
      <c r="B80" s="188" t="s">
        <v>22</v>
      </c>
      <c r="C80" s="96" t="s">
        <v>11</v>
      </c>
      <c r="D80" s="94">
        <v>197</v>
      </c>
      <c r="E80" s="25" t="str">
        <f t="shared" si="2"/>
        <v>PISCINI ANDREA</v>
      </c>
      <c r="F80" s="5"/>
      <c r="G80" s="5"/>
      <c r="H80" s="5"/>
      <c r="I80" s="5"/>
      <c r="J80" s="188" t="s">
        <v>468</v>
      </c>
      <c r="K80" s="188" t="s">
        <v>31</v>
      </c>
      <c r="L80" s="96" t="s">
        <v>449</v>
      </c>
      <c r="M80" s="94">
        <v>194</v>
      </c>
      <c r="N80" s="150" t="str">
        <f t="shared" si="3"/>
        <v>LUPO GIOVANNI</v>
      </c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8" x14ac:dyDescent="0.2">
      <c r="A81" s="188" t="s">
        <v>400</v>
      </c>
      <c r="B81" s="188" t="s">
        <v>69</v>
      </c>
      <c r="C81" s="96" t="s">
        <v>11</v>
      </c>
      <c r="D81" s="94">
        <v>196</v>
      </c>
      <c r="E81" s="25" t="str">
        <f t="shared" si="2"/>
        <v>CAZZAROTTO MATTEO</v>
      </c>
      <c r="F81" s="5"/>
      <c r="G81" s="5"/>
      <c r="H81" s="5"/>
      <c r="I81" s="5"/>
      <c r="J81" s="188" t="s">
        <v>466</v>
      </c>
      <c r="K81" s="188" t="s">
        <v>467</v>
      </c>
      <c r="L81" s="96" t="s">
        <v>458</v>
      </c>
      <c r="M81" s="94">
        <v>194</v>
      </c>
      <c r="N81" s="150" t="str">
        <f t="shared" si="3"/>
        <v>BERNI ADRIANO</v>
      </c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8" x14ac:dyDescent="0.2">
      <c r="A82" s="18"/>
      <c r="B82" s="18"/>
      <c r="C82" s="18"/>
      <c r="D82" s="18"/>
      <c r="E82" s="18"/>
      <c r="F82" s="5"/>
      <c r="G82" s="5"/>
      <c r="H82" s="5"/>
      <c r="I82" s="5"/>
      <c r="J82" s="188" t="s">
        <v>475</v>
      </c>
      <c r="K82" s="188" t="s">
        <v>476</v>
      </c>
      <c r="L82" s="96" t="s">
        <v>34</v>
      </c>
      <c r="M82" s="94">
        <v>194</v>
      </c>
      <c r="N82" s="150" t="str">
        <f t="shared" si="3"/>
        <v>CECCHERINI MAURILIO</v>
      </c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6.5" customHeight="1" x14ac:dyDescent="0.2">
      <c r="A83" s="207" t="s">
        <v>145</v>
      </c>
      <c r="B83" s="202"/>
      <c r="C83" s="202"/>
      <c r="D83" s="203"/>
      <c r="E83" s="18"/>
      <c r="F83" s="5"/>
      <c r="G83" s="5"/>
      <c r="H83" s="5"/>
      <c r="I83" s="5"/>
      <c r="J83" s="188" t="s">
        <v>97</v>
      </c>
      <c r="K83" s="188" t="s">
        <v>98</v>
      </c>
      <c r="L83" s="96" t="s">
        <v>34</v>
      </c>
      <c r="M83" s="94">
        <v>194</v>
      </c>
      <c r="N83" s="150" t="str">
        <f t="shared" si="3"/>
        <v>CASAGLI REMO</v>
      </c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6.5" customHeight="1" x14ac:dyDescent="0.35">
      <c r="A84" s="24" t="s">
        <v>0</v>
      </c>
      <c r="B84" s="24" t="s">
        <v>1</v>
      </c>
      <c r="C84" s="24" t="s">
        <v>2</v>
      </c>
      <c r="D84" s="24" t="s">
        <v>3</v>
      </c>
      <c r="E84" s="18"/>
      <c r="F84" s="5"/>
      <c r="G84" s="5"/>
      <c r="H84" s="5"/>
      <c r="I84" s="5"/>
      <c r="J84" s="188" t="s">
        <v>418</v>
      </c>
      <c r="K84" s="188" t="s">
        <v>419</v>
      </c>
      <c r="L84" s="96" t="s">
        <v>80</v>
      </c>
      <c r="M84" s="94">
        <v>194</v>
      </c>
      <c r="N84" s="150" t="str">
        <f t="shared" si="3"/>
        <v xml:space="preserve">MENCUCCI MARCO </v>
      </c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6.5" customHeight="1" x14ac:dyDescent="0.2">
      <c r="A85" s="188" t="s">
        <v>56</v>
      </c>
      <c r="B85" s="188" t="s">
        <v>57</v>
      </c>
      <c r="C85" s="96" t="s">
        <v>25</v>
      </c>
      <c r="D85" s="94">
        <v>212</v>
      </c>
      <c r="E85" s="25" t="str">
        <f t="shared" ref="E85:E100" si="4">CONCATENATE(A85," ",B85)</f>
        <v>COGONI  RICCARDO</v>
      </c>
      <c r="F85" s="5"/>
      <c r="G85" s="5"/>
      <c r="H85" s="5"/>
      <c r="I85" s="5"/>
      <c r="J85" s="188" t="s">
        <v>113</v>
      </c>
      <c r="K85" s="188" t="s">
        <v>94</v>
      </c>
      <c r="L85" s="96" t="s">
        <v>16</v>
      </c>
      <c r="M85" s="94">
        <v>194</v>
      </c>
      <c r="N85" s="150" t="str">
        <f t="shared" si="3"/>
        <v>REGGIO ALESSANDRO</v>
      </c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6.5" customHeight="1" x14ac:dyDescent="0.2">
      <c r="A86" s="188" t="s">
        <v>457</v>
      </c>
      <c r="B86" s="188" t="s">
        <v>24</v>
      </c>
      <c r="C86" s="96" t="s">
        <v>34</v>
      </c>
      <c r="D86" s="94">
        <v>206</v>
      </c>
      <c r="E86" s="25" t="str">
        <f t="shared" si="4"/>
        <v>PULIGA ROBERTO</v>
      </c>
      <c r="F86" s="5"/>
      <c r="G86" s="5"/>
      <c r="H86" s="5"/>
      <c r="I86" s="5"/>
      <c r="J86" s="188" t="s">
        <v>114</v>
      </c>
      <c r="K86" s="188" t="s">
        <v>115</v>
      </c>
      <c r="L86" s="96" t="s">
        <v>25</v>
      </c>
      <c r="M86" s="94">
        <v>194</v>
      </c>
      <c r="N86" s="150" t="str">
        <f t="shared" si="3"/>
        <v>MANTERI EDOARDO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6.5" customHeight="1" x14ac:dyDescent="0.2">
      <c r="A87" s="188" t="s">
        <v>4</v>
      </c>
      <c r="B87" s="188" t="s">
        <v>5</v>
      </c>
      <c r="C87" s="96" t="s">
        <v>11</v>
      </c>
      <c r="D87" s="94">
        <v>202</v>
      </c>
      <c r="E87" s="25" t="str">
        <f t="shared" si="4"/>
        <v>LOMBARDI ALBERTO</v>
      </c>
      <c r="F87" s="5"/>
      <c r="G87" s="5"/>
      <c r="H87" s="5"/>
      <c r="I87" s="5"/>
      <c r="J87" s="188" t="s">
        <v>380</v>
      </c>
      <c r="K87" s="188" t="s">
        <v>94</v>
      </c>
      <c r="L87" s="96" t="s">
        <v>63</v>
      </c>
      <c r="M87" s="94">
        <v>194</v>
      </c>
      <c r="N87" s="150" t="str">
        <f t="shared" si="3"/>
        <v>PUCCI ALESSANDRO</v>
      </c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6.5" customHeight="1" x14ac:dyDescent="0.2">
      <c r="A88" s="188" t="s">
        <v>61</v>
      </c>
      <c r="B88" s="188" t="s">
        <v>53</v>
      </c>
      <c r="C88" s="96" t="s">
        <v>11</v>
      </c>
      <c r="D88" s="94">
        <v>200</v>
      </c>
      <c r="E88" s="25" t="str">
        <f t="shared" si="4"/>
        <v>MOSCHINI MARCO</v>
      </c>
      <c r="F88" s="5"/>
      <c r="G88" s="5"/>
      <c r="H88" s="5"/>
      <c r="I88" s="5"/>
      <c r="J88" s="188" t="s">
        <v>535</v>
      </c>
      <c r="K88" s="188" t="s">
        <v>536</v>
      </c>
      <c r="L88" s="96" t="s">
        <v>80</v>
      </c>
      <c r="M88" s="94">
        <v>194</v>
      </c>
      <c r="N88" s="150" t="str">
        <f t="shared" si="3"/>
        <v>STASSI GIROLAMO</v>
      </c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6.5" customHeight="1" x14ac:dyDescent="0.2">
      <c r="A89" s="188" t="s">
        <v>21</v>
      </c>
      <c r="B89" s="188" t="s">
        <v>22</v>
      </c>
      <c r="C89" s="96" t="s">
        <v>14</v>
      </c>
      <c r="D89" s="94">
        <v>200</v>
      </c>
      <c r="E89" s="25" t="str">
        <f t="shared" si="4"/>
        <v>CASTELLANI ANDREA</v>
      </c>
      <c r="F89" s="5"/>
      <c r="G89" s="5"/>
      <c r="H89" s="5"/>
      <c r="I89" s="5"/>
      <c r="J89" s="188" t="s">
        <v>523</v>
      </c>
      <c r="K89" s="188" t="s">
        <v>524</v>
      </c>
      <c r="L89" s="96" t="s">
        <v>54</v>
      </c>
      <c r="M89" s="94">
        <v>193</v>
      </c>
      <c r="N89" s="150" t="str">
        <f t="shared" si="3"/>
        <v>PAGLIANTINI DUCCIO</v>
      </c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6.5" customHeight="1" x14ac:dyDescent="0.2">
      <c r="A90" s="188" t="s">
        <v>378</v>
      </c>
      <c r="B90" s="188" t="s">
        <v>379</v>
      </c>
      <c r="C90" s="96" t="s">
        <v>11</v>
      </c>
      <c r="D90" s="94">
        <v>200</v>
      </c>
      <c r="E90" s="25" t="str">
        <f t="shared" si="4"/>
        <v>CHIAVACCI IACOPO</v>
      </c>
      <c r="F90" s="5"/>
      <c r="G90" s="5"/>
      <c r="H90" s="5"/>
      <c r="I90" s="5"/>
      <c r="J90" s="188" t="s">
        <v>491</v>
      </c>
      <c r="K90" s="188" t="s">
        <v>470</v>
      </c>
      <c r="L90" s="96" t="s">
        <v>54</v>
      </c>
      <c r="M90" s="94">
        <v>193</v>
      </c>
      <c r="N90" s="150" t="str">
        <f t="shared" si="3"/>
        <v>GINESE DOMENICO</v>
      </c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6.5" customHeight="1" x14ac:dyDescent="0.2">
      <c r="A91" s="188" t="s">
        <v>9</v>
      </c>
      <c r="B91" s="188" t="s">
        <v>10</v>
      </c>
      <c r="C91" s="96" t="s">
        <v>11</v>
      </c>
      <c r="D91" s="94">
        <v>200</v>
      </c>
      <c r="E91" s="25" t="str">
        <f t="shared" si="4"/>
        <v>NEPI FABIO</v>
      </c>
      <c r="F91" s="5"/>
      <c r="G91" s="5"/>
      <c r="H91" s="5"/>
      <c r="I91" s="5"/>
      <c r="J91" s="188" t="s">
        <v>510</v>
      </c>
      <c r="K91" s="188" t="s">
        <v>53</v>
      </c>
      <c r="L91" s="96" t="s">
        <v>449</v>
      </c>
      <c r="M91" s="94">
        <v>193</v>
      </c>
      <c r="N91" s="150" t="str">
        <f t="shared" si="3"/>
        <v>BONAFEDE MARCO</v>
      </c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6.5" customHeight="1" x14ac:dyDescent="0.2">
      <c r="A92" s="188" t="s">
        <v>52</v>
      </c>
      <c r="B92" s="188" t="s">
        <v>55</v>
      </c>
      <c r="C92" s="96" t="s">
        <v>11</v>
      </c>
      <c r="D92" s="94">
        <v>199</v>
      </c>
      <c r="E92" s="25" t="str">
        <f t="shared" si="4"/>
        <v>L'ABBATE  GIANLUCA</v>
      </c>
      <c r="F92" s="5"/>
      <c r="G92" s="5"/>
      <c r="H92" s="5"/>
      <c r="I92" s="5"/>
      <c r="J92" s="188" t="s">
        <v>396</v>
      </c>
      <c r="K92" s="188" t="s">
        <v>22</v>
      </c>
      <c r="L92" s="96" t="s">
        <v>80</v>
      </c>
      <c r="M92" s="94">
        <v>193</v>
      </c>
      <c r="N92" s="150" t="str">
        <f t="shared" si="3"/>
        <v>FRANCESCONI ANDREA</v>
      </c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6.5" customHeight="1" x14ac:dyDescent="0.2">
      <c r="A93" s="188" t="s">
        <v>15</v>
      </c>
      <c r="B93" s="188" t="s">
        <v>10</v>
      </c>
      <c r="C93" s="96" t="s">
        <v>23</v>
      </c>
      <c r="D93" s="94">
        <v>197</v>
      </c>
      <c r="E93" s="25" t="str">
        <f t="shared" si="4"/>
        <v>SELMI FABIO</v>
      </c>
      <c r="F93" s="5"/>
      <c r="G93" s="5"/>
      <c r="H93" s="5"/>
      <c r="I93" s="5"/>
      <c r="J93" s="188" t="s">
        <v>112</v>
      </c>
      <c r="K93" s="188" t="s">
        <v>53</v>
      </c>
      <c r="L93" s="96" t="s">
        <v>34</v>
      </c>
      <c r="M93" s="94">
        <v>193</v>
      </c>
      <c r="N93" s="150" t="str">
        <f t="shared" si="3"/>
        <v>CASTAGNI MARCO</v>
      </c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6.5" customHeight="1" x14ac:dyDescent="0.2">
      <c r="A94" s="188" t="s">
        <v>64</v>
      </c>
      <c r="B94" s="188" t="s">
        <v>24</v>
      </c>
      <c r="C94" s="96" t="s">
        <v>14</v>
      </c>
      <c r="D94" s="94">
        <v>197</v>
      </c>
      <c r="E94" s="25" t="str">
        <f t="shared" si="4"/>
        <v>LA ROCCA ROBERTO</v>
      </c>
      <c r="F94" s="5"/>
      <c r="G94" s="5"/>
      <c r="H94" s="5"/>
      <c r="I94" s="5"/>
      <c r="J94" s="188" t="s">
        <v>129</v>
      </c>
      <c r="K94" s="188" t="s">
        <v>130</v>
      </c>
      <c r="L94" s="96" t="s">
        <v>14</v>
      </c>
      <c r="M94" s="94">
        <v>193</v>
      </c>
      <c r="N94" s="150" t="str">
        <f t="shared" si="3"/>
        <v>CETARINI MARCELLO</v>
      </c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6.5" customHeight="1" x14ac:dyDescent="0.2">
      <c r="A95" s="188" t="s">
        <v>99</v>
      </c>
      <c r="B95" s="188" t="s">
        <v>100</v>
      </c>
      <c r="C95" s="96" t="s">
        <v>14</v>
      </c>
      <c r="D95" s="94">
        <v>197</v>
      </c>
      <c r="E95" s="25" t="str">
        <f t="shared" si="4"/>
        <v>DOLFI MASSIMILIANO</v>
      </c>
      <c r="F95" s="5"/>
      <c r="G95" s="5"/>
      <c r="H95" s="5"/>
      <c r="I95" s="5"/>
      <c r="J95" s="188" t="s">
        <v>421</v>
      </c>
      <c r="K95" s="188" t="s">
        <v>69</v>
      </c>
      <c r="L95" s="96" t="s">
        <v>417</v>
      </c>
      <c r="M95" s="94">
        <v>193</v>
      </c>
      <c r="N95" s="150" t="str">
        <f t="shared" si="3"/>
        <v>PISANI MATTEO</v>
      </c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6.5" customHeight="1" x14ac:dyDescent="0.2">
      <c r="A96" s="188" t="s">
        <v>262</v>
      </c>
      <c r="B96" s="188" t="s">
        <v>57</v>
      </c>
      <c r="C96" s="96" t="s">
        <v>11</v>
      </c>
      <c r="D96" s="94">
        <v>196</v>
      </c>
      <c r="E96" s="25" t="str">
        <f t="shared" si="4"/>
        <v>TICCIATI RICCARDO</v>
      </c>
      <c r="F96" s="5"/>
      <c r="G96" s="5"/>
      <c r="H96" s="5"/>
      <c r="I96" s="5"/>
      <c r="J96" s="188" t="s">
        <v>273</v>
      </c>
      <c r="K96" s="188" t="s">
        <v>274</v>
      </c>
      <c r="L96" s="96" t="s">
        <v>34</v>
      </c>
      <c r="M96" s="94">
        <v>193</v>
      </c>
      <c r="N96" s="150" t="str">
        <f t="shared" si="3"/>
        <v>GERI EMANUELE</v>
      </c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6.5" customHeight="1" x14ac:dyDescent="0.2">
      <c r="A97" s="188" t="s">
        <v>110</v>
      </c>
      <c r="B97" s="188" t="s">
        <v>111</v>
      </c>
      <c r="C97" s="96" t="s">
        <v>449</v>
      </c>
      <c r="D97" s="94">
        <v>195</v>
      </c>
      <c r="E97" s="25" t="str">
        <f t="shared" si="4"/>
        <v>BARBINI FILIPPO</v>
      </c>
      <c r="F97" s="5"/>
      <c r="G97" s="5"/>
      <c r="H97" s="5"/>
      <c r="I97" s="5"/>
      <c r="J97" s="188" t="s">
        <v>386</v>
      </c>
      <c r="K97" s="188" t="s">
        <v>268</v>
      </c>
      <c r="L97" s="96" t="s">
        <v>6</v>
      </c>
      <c r="M97" s="94">
        <v>193</v>
      </c>
      <c r="N97" s="150" t="str">
        <f t="shared" si="3"/>
        <v>SCARRONE SALVATORE</v>
      </c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6.5" customHeight="1" x14ac:dyDescent="0.2">
      <c r="A98" s="188" t="s">
        <v>431</v>
      </c>
      <c r="B98" s="188" t="s">
        <v>261</v>
      </c>
      <c r="C98" s="96" t="s">
        <v>11</v>
      </c>
      <c r="D98" s="94">
        <v>195</v>
      </c>
      <c r="E98" s="25" t="str">
        <f t="shared" si="4"/>
        <v>DELLA BARTOLA MIRKO</v>
      </c>
      <c r="F98" s="5"/>
      <c r="G98" s="5"/>
      <c r="H98" s="5"/>
      <c r="I98" s="5"/>
      <c r="J98" s="188" t="s">
        <v>118</v>
      </c>
      <c r="K98" s="188" t="s">
        <v>106</v>
      </c>
      <c r="L98" s="96" t="s">
        <v>11</v>
      </c>
      <c r="M98" s="94">
        <v>193</v>
      </c>
      <c r="N98" s="150" t="str">
        <f t="shared" si="3"/>
        <v>TOGNETTI NICOLA</v>
      </c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6.5" customHeight="1" x14ac:dyDescent="0.2">
      <c r="A99" s="188" t="s">
        <v>105</v>
      </c>
      <c r="B99" s="188" t="s">
        <v>106</v>
      </c>
      <c r="C99" s="96" t="s">
        <v>11</v>
      </c>
      <c r="D99" s="94">
        <v>194</v>
      </c>
      <c r="E99" s="25" t="str">
        <f t="shared" si="4"/>
        <v>GRAGNANI NICOLA</v>
      </c>
      <c r="F99" s="5"/>
      <c r="G99" s="5"/>
      <c r="H99" s="5"/>
      <c r="I99" s="5"/>
      <c r="J99" s="188" t="s">
        <v>275</v>
      </c>
      <c r="K99" s="188" t="s">
        <v>276</v>
      </c>
      <c r="L99" s="96" t="s">
        <v>16</v>
      </c>
      <c r="M99" s="94">
        <v>193</v>
      </c>
      <c r="N99" s="150" t="str">
        <f t="shared" si="3"/>
        <v>RIBECAI DAVIDE</v>
      </c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8" x14ac:dyDescent="0.2">
      <c r="A100" s="188" t="s">
        <v>88</v>
      </c>
      <c r="B100" s="188" t="s">
        <v>89</v>
      </c>
      <c r="C100" s="73" t="s">
        <v>25</v>
      </c>
      <c r="D100" s="94">
        <v>193</v>
      </c>
      <c r="E100" s="25" t="str">
        <f t="shared" si="4"/>
        <v>CALAMAI CLAUDIO</v>
      </c>
      <c r="F100" s="5"/>
      <c r="G100" s="5"/>
      <c r="H100" s="5"/>
      <c r="I100" s="5"/>
      <c r="J100" s="188" t="s">
        <v>272</v>
      </c>
      <c r="K100" s="188" t="s">
        <v>33</v>
      </c>
      <c r="L100" s="96" t="s">
        <v>80</v>
      </c>
      <c r="M100" s="94">
        <v>193</v>
      </c>
      <c r="N100" s="150" t="str">
        <f t="shared" si="3"/>
        <v>CIARDI DUPRE' DANIELE</v>
      </c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21" x14ac:dyDescent="0.25">
      <c r="A101" s="102"/>
      <c r="B101" s="102"/>
      <c r="C101" s="96"/>
      <c r="D101" s="77"/>
      <c r="E101" s="25"/>
      <c r="F101" s="5"/>
      <c r="G101" s="5"/>
      <c r="H101" s="5"/>
      <c r="I101" s="5"/>
      <c r="J101" s="188" t="s">
        <v>128</v>
      </c>
      <c r="K101" s="188" t="s">
        <v>69</v>
      </c>
      <c r="L101" s="96" t="s">
        <v>450</v>
      </c>
      <c r="M101" s="94">
        <v>193</v>
      </c>
      <c r="N101" s="150" t="str">
        <f t="shared" si="3"/>
        <v>MARTINELLI MATTEO</v>
      </c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6.5" customHeight="1" x14ac:dyDescent="0.2">
      <c r="A102" s="208" t="s">
        <v>445</v>
      </c>
      <c r="B102" s="202"/>
      <c r="C102" s="202"/>
      <c r="D102" s="203"/>
      <c r="E102" s="18"/>
      <c r="F102" s="5"/>
      <c r="G102" s="5"/>
      <c r="H102" s="5"/>
      <c r="I102" s="5"/>
      <c r="J102" s="188" t="s">
        <v>529</v>
      </c>
      <c r="K102" s="188" t="s">
        <v>530</v>
      </c>
      <c r="L102" s="96" t="s">
        <v>54</v>
      </c>
      <c r="M102" s="94">
        <v>193</v>
      </c>
      <c r="N102" s="150" t="str">
        <f t="shared" si="3"/>
        <v>CIRILLO VINCENZO</v>
      </c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6.5" customHeight="1" x14ac:dyDescent="0.35">
      <c r="A103" s="24" t="s">
        <v>0</v>
      </c>
      <c r="B103" s="24" t="s">
        <v>1</v>
      </c>
      <c r="C103" s="24" t="s">
        <v>2</v>
      </c>
      <c r="D103" s="24" t="s">
        <v>3</v>
      </c>
      <c r="E103" s="18"/>
      <c r="F103" s="5"/>
      <c r="G103" s="5"/>
      <c r="H103" s="5"/>
      <c r="I103" s="5"/>
      <c r="J103" s="188" t="s">
        <v>541</v>
      </c>
      <c r="K103" s="188" t="s">
        <v>542</v>
      </c>
      <c r="L103" s="96" t="s">
        <v>538</v>
      </c>
      <c r="M103" s="94">
        <v>193</v>
      </c>
      <c r="N103" s="150" t="str">
        <f t="shared" si="3"/>
        <v>LIGNITE MATTIA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6.5" customHeight="1" x14ac:dyDescent="0.2">
      <c r="A104" s="188" t="s">
        <v>547</v>
      </c>
      <c r="B104" s="188" t="s">
        <v>548</v>
      </c>
      <c r="C104" s="96" t="s">
        <v>80</v>
      </c>
      <c r="D104" s="94">
        <v>192</v>
      </c>
      <c r="E104" s="25" t="str">
        <f t="shared" ref="E104:E132" si="5">CONCATENATE(A104," ",B104)</f>
        <v>CECCARDI MARTINA</v>
      </c>
      <c r="F104" s="5"/>
      <c r="G104" s="5"/>
      <c r="H104" s="5"/>
      <c r="I104" s="5"/>
      <c r="J104" s="188" t="s">
        <v>360</v>
      </c>
      <c r="K104" s="188" t="s">
        <v>115</v>
      </c>
      <c r="L104" s="96" t="s">
        <v>11</v>
      </c>
      <c r="M104" s="94">
        <v>192</v>
      </c>
      <c r="N104" s="150" t="str">
        <f t="shared" si="3"/>
        <v>BRAMBILLA EDOARDO</v>
      </c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6.5" customHeight="1" x14ac:dyDescent="0.2">
      <c r="A105" s="188" t="s">
        <v>90</v>
      </c>
      <c r="B105" s="188" t="s">
        <v>91</v>
      </c>
      <c r="C105" s="96" t="s">
        <v>14</v>
      </c>
      <c r="D105" s="94">
        <v>189</v>
      </c>
      <c r="E105" s="25" t="str">
        <f t="shared" si="5"/>
        <v>PAOLI ELISA</v>
      </c>
      <c r="F105" s="5"/>
      <c r="G105" s="5"/>
      <c r="H105" s="5"/>
      <c r="I105" s="5"/>
      <c r="J105" s="188" t="s">
        <v>131</v>
      </c>
      <c r="K105" s="188" t="s">
        <v>22</v>
      </c>
      <c r="L105" s="96" t="s">
        <v>16</v>
      </c>
      <c r="M105" s="94">
        <v>192</v>
      </c>
      <c r="N105" s="150" t="str">
        <f t="shared" si="3"/>
        <v>VANACORE ANDREA</v>
      </c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6.5" customHeight="1" x14ac:dyDescent="0.2">
      <c r="A106" s="188" t="s">
        <v>525</v>
      </c>
      <c r="B106" s="188" t="s">
        <v>526</v>
      </c>
      <c r="C106" s="96" t="s">
        <v>23</v>
      </c>
      <c r="D106" s="94">
        <v>189</v>
      </c>
      <c r="E106" s="25" t="str">
        <f t="shared" si="5"/>
        <v>PUPILLI LINDA</v>
      </c>
      <c r="F106" s="5"/>
      <c r="G106" s="5"/>
      <c r="H106" s="5"/>
      <c r="I106" s="5"/>
      <c r="J106" s="188" t="s">
        <v>73</v>
      </c>
      <c r="K106" s="188" t="s">
        <v>74</v>
      </c>
      <c r="L106" s="96" t="s">
        <v>23</v>
      </c>
      <c r="M106" s="94">
        <v>191</v>
      </c>
      <c r="N106" s="150" t="str">
        <f t="shared" si="3"/>
        <v>ANICHINI ALDO</v>
      </c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6.5" customHeight="1" x14ac:dyDescent="0.2">
      <c r="A107" s="188" t="s">
        <v>141</v>
      </c>
      <c r="B107" s="188" t="s">
        <v>142</v>
      </c>
      <c r="C107" s="96" t="s">
        <v>54</v>
      </c>
      <c r="D107" s="94">
        <v>188</v>
      </c>
      <c r="E107" s="25" t="str">
        <f t="shared" si="5"/>
        <v>BIBBIANI ALICE</v>
      </c>
      <c r="F107" s="5"/>
      <c r="G107" s="5"/>
      <c r="H107" s="5"/>
      <c r="I107" s="5"/>
      <c r="J107" s="188" t="s">
        <v>52</v>
      </c>
      <c r="K107" s="188" t="s">
        <v>29</v>
      </c>
      <c r="L107" s="96" t="s">
        <v>11</v>
      </c>
      <c r="M107" s="94">
        <v>191</v>
      </c>
      <c r="N107" s="150" t="str">
        <f t="shared" si="3"/>
        <v>L'ABBATE  FRANCESCO</v>
      </c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6.5" customHeight="1" x14ac:dyDescent="0.2">
      <c r="A108" s="188" t="s">
        <v>511</v>
      </c>
      <c r="B108" s="188" t="s">
        <v>512</v>
      </c>
      <c r="C108" s="96" t="s">
        <v>80</v>
      </c>
      <c r="D108" s="94">
        <v>188</v>
      </c>
      <c r="E108" s="25" t="str">
        <f t="shared" si="5"/>
        <v>VIGNOLI PAMELA</v>
      </c>
      <c r="F108" s="5"/>
      <c r="G108" s="5"/>
      <c r="H108" s="5"/>
      <c r="I108" s="5"/>
      <c r="J108" s="188" t="s">
        <v>263</v>
      </c>
      <c r="K108" s="188" t="s">
        <v>27</v>
      </c>
      <c r="L108" s="96" t="s">
        <v>107</v>
      </c>
      <c r="M108" s="94">
        <v>191</v>
      </c>
      <c r="N108" s="150" t="str">
        <f t="shared" si="3"/>
        <v>CASTELLACCI SIMONE</v>
      </c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6.5" customHeight="1" x14ac:dyDescent="0.2">
      <c r="A109" s="188" t="s">
        <v>75</v>
      </c>
      <c r="B109" s="188" t="s">
        <v>76</v>
      </c>
      <c r="C109" s="96" t="s">
        <v>23</v>
      </c>
      <c r="D109" s="94">
        <v>184</v>
      </c>
      <c r="E109" s="25" t="str">
        <f t="shared" si="5"/>
        <v>CIULLO CHIARA</v>
      </c>
      <c r="F109" s="5"/>
      <c r="G109" s="5"/>
      <c r="H109" s="5"/>
      <c r="I109" s="5"/>
      <c r="J109" s="188" t="s">
        <v>264</v>
      </c>
      <c r="K109" s="188" t="s">
        <v>230</v>
      </c>
      <c r="L109" s="96" t="s">
        <v>34</v>
      </c>
      <c r="M109" s="94">
        <v>191</v>
      </c>
      <c r="N109" s="150" t="str">
        <f t="shared" si="3"/>
        <v>OLIVELLI DARIO</v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6.5" customHeight="1" x14ac:dyDescent="0.2">
      <c r="A110" s="188" t="s">
        <v>406</v>
      </c>
      <c r="B110" s="188" t="s">
        <v>407</v>
      </c>
      <c r="C110" s="96" t="s">
        <v>80</v>
      </c>
      <c r="D110" s="94">
        <v>179</v>
      </c>
      <c r="E110" s="25" t="str">
        <f t="shared" si="5"/>
        <v>FUMAROLA DANIELA</v>
      </c>
      <c r="F110" s="5"/>
      <c r="G110" s="5"/>
      <c r="H110" s="5"/>
      <c r="I110" s="5"/>
      <c r="J110" s="188" t="s">
        <v>533</v>
      </c>
      <c r="K110" s="188" t="s">
        <v>57</v>
      </c>
      <c r="L110" s="96" t="s">
        <v>34</v>
      </c>
      <c r="M110" s="94">
        <v>191</v>
      </c>
      <c r="N110" s="150" t="str">
        <f t="shared" si="3"/>
        <v>ROCCHI RICCARDO</v>
      </c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6.5" customHeight="1" x14ac:dyDescent="0.2">
      <c r="A111" s="188" t="s">
        <v>135</v>
      </c>
      <c r="B111" s="188" t="s">
        <v>136</v>
      </c>
      <c r="C111" s="96" t="s">
        <v>11</v>
      </c>
      <c r="D111" s="94">
        <v>178</v>
      </c>
      <c r="E111" s="25" t="str">
        <f t="shared" si="5"/>
        <v>CARICO ANTONELLA</v>
      </c>
      <c r="F111" s="5"/>
      <c r="G111" s="5"/>
      <c r="H111" s="5"/>
      <c r="I111" s="5"/>
      <c r="J111" s="188" t="s">
        <v>543</v>
      </c>
      <c r="K111" s="188" t="s">
        <v>104</v>
      </c>
      <c r="L111" s="96" t="s">
        <v>54</v>
      </c>
      <c r="M111" s="94">
        <v>191</v>
      </c>
      <c r="N111" s="150" t="str">
        <f t="shared" si="3"/>
        <v>DE FALCO PAOLO</v>
      </c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6.5" customHeight="1" x14ac:dyDescent="0.2">
      <c r="A112" s="188" t="s">
        <v>32</v>
      </c>
      <c r="B112" s="188" t="s">
        <v>126</v>
      </c>
      <c r="C112" s="96" t="s">
        <v>25</v>
      </c>
      <c r="D112" s="94">
        <v>178</v>
      </c>
      <c r="E112" s="25" t="str">
        <f t="shared" si="5"/>
        <v>BUSONI PATRIZIA</v>
      </c>
      <c r="F112" s="5"/>
      <c r="G112" s="5"/>
      <c r="H112" s="5"/>
      <c r="I112" s="5"/>
      <c r="J112" s="188" t="s">
        <v>420</v>
      </c>
      <c r="K112" s="188" t="s">
        <v>20</v>
      </c>
      <c r="L112" s="96" t="s">
        <v>14</v>
      </c>
      <c r="M112" s="94">
        <v>191</v>
      </c>
      <c r="N112" s="150" t="str">
        <f t="shared" si="3"/>
        <v>GORINI LEONARDO</v>
      </c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6.5" customHeight="1" x14ac:dyDescent="0.2">
      <c r="A113" s="188" t="s">
        <v>7</v>
      </c>
      <c r="B113" s="188" t="s">
        <v>134</v>
      </c>
      <c r="C113" s="96" t="s">
        <v>25</v>
      </c>
      <c r="D113" s="94">
        <v>177</v>
      </c>
      <c r="E113" s="25" t="str">
        <f t="shared" si="5"/>
        <v>CECCARINI  MANUELA</v>
      </c>
      <c r="F113" s="5"/>
      <c r="G113" s="5"/>
      <c r="H113" s="5"/>
      <c r="I113" s="5"/>
      <c r="J113" s="188" t="s">
        <v>489</v>
      </c>
      <c r="K113" s="188" t="s">
        <v>490</v>
      </c>
      <c r="L113" s="96" t="s">
        <v>54</v>
      </c>
      <c r="M113" s="94">
        <v>190</v>
      </c>
      <c r="N113" s="150" t="str">
        <f t="shared" si="3"/>
        <v>SALILLARI EDISON</v>
      </c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6.5" customHeight="1" x14ac:dyDescent="0.2">
      <c r="A114" s="188" t="s">
        <v>101</v>
      </c>
      <c r="B114" s="188" t="s">
        <v>102</v>
      </c>
      <c r="C114" s="96" t="s">
        <v>14</v>
      </c>
      <c r="D114" s="94">
        <v>172</v>
      </c>
      <c r="E114" s="25" t="str">
        <f t="shared" si="5"/>
        <v>CANDIA PAOLA</v>
      </c>
      <c r="F114" s="5"/>
      <c r="G114" s="5"/>
      <c r="H114" s="5"/>
      <c r="I114" s="5"/>
      <c r="J114" s="188" t="s">
        <v>258</v>
      </c>
      <c r="K114" s="188" t="s">
        <v>22</v>
      </c>
      <c r="L114" s="96" t="s">
        <v>34</v>
      </c>
      <c r="M114" s="94">
        <v>190</v>
      </c>
      <c r="N114" s="150" t="str">
        <f t="shared" si="3"/>
        <v>CECCONI ANDREA</v>
      </c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6.5" customHeight="1" x14ac:dyDescent="0.2">
      <c r="A115" s="188" t="s">
        <v>423</v>
      </c>
      <c r="B115" s="188" t="s">
        <v>424</v>
      </c>
      <c r="C115" s="96" t="s">
        <v>23</v>
      </c>
      <c r="D115" s="94">
        <v>172</v>
      </c>
      <c r="E115" s="25" t="str">
        <f t="shared" si="5"/>
        <v>MARCHIONNESCHI ROSANNA</v>
      </c>
      <c r="F115" s="5"/>
      <c r="G115" s="5"/>
      <c r="H115" s="5"/>
      <c r="I115" s="5"/>
      <c r="J115" s="188" t="s">
        <v>119</v>
      </c>
      <c r="K115" s="188" t="s">
        <v>120</v>
      </c>
      <c r="L115" s="96" t="s">
        <v>11</v>
      </c>
      <c r="M115" s="94">
        <v>190</v>
      </c>
      <c r="N115" s="150" t="str">
        <f t="shared" si="3"/>
        <v>MAGAGNINI FEDERICO</v>
      </c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6.5" customHeight="1" x14ac:dyDescent="0.2">
      <c r="A116" s="188" t="s">
        <v>137</v>
      </c>
      <c r="B116" s="188" t="s">
        <v>76</v>
      </c>
      <c r="C116" s="96" t="s">
        <v>23</v>
      </c>
      <c r="D116" s="94">
        <v>168</v>
      </c>
      <c r="E116" s="25" t="str">
        <f t="shared" si="5"/>
        <v>DESIATO CHIARA</v>
      </c>
      <c r="F116" s="5"/>
      <c r="G116" s="5"/>
      <c r="H116" s="5"/>
      <c r="I116" s="5"/>
      <c r="J116" s="188" t="s">
        <v>139</v>
      </c>
      <c r="K116" s="188" t="s">
        <v>140</v>
      </c>
      <c r="L116" s="96" t="s">
        <v>6</v>
      </c>
      <c r="M116" s="94">
        <v>190</v>
      </c>
      <c r="N116" s="150" t="str">
        <f t="shared" si="3"/>
        <v>PRESTA PIERDOMENICO</v>
      </c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6.5" customHeight="1" x14ac:dyDescent="0.2">
      <c r="A117" s="188" t="s">
        <v>413</v>
      </c>
      <c r="B117" s="188" t="s">
        <v>405</v>
      </c>
      <c r="C117" s="96" t="s">
        <v>449</v>
      </c>
      <c r="D117" s="94">
        <v>167</v>
      </c>
      <c r="E117" s="25" t="str">
        <f t="shared" si="5"/>
        <v>NAPPINI SARA</v>
      </c>
      <c r="F117" s="5"/>
      <c r="G117" s="5"/>
      <c r="H117" s="5"/>
      <c r="I117" s="5"/>
      <c r="J117" s="188" t="s">
        <v>544</v>
      </c>
      <c r="K117" s="188" t="s">
        <v>545</v>
      </c>
      <c r="L117" s="96" t="s">
        <v>538</v>
      </c>
      <c r="M117" s="94">
        <v>190</v>
      </c>
      <c r="N117" s="150" t="str">
        <f t="shared" si="3"/>
        <v>BARONTINI NICCOLO'</v>
      </c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6.5" customHeight="1" x14ac:dyDescent="0.2">
      <c r="A118" s="188" t="s">
        <v>517</v>
      </c>
      <c r="B118" s="188" t="s">
        <v>102</v>
      </c>
      <c r="C118" s="96" t="s">
        <v>34</v>
      </c>
      <c r="D118" s="94">
        <v>164</v>
      </c>
      <c r="E118" s="25" t="str">
        <f t="shared" si="5"/>
        <v>PIEROTTI PAOLA</v>
      </c>
      <c r="F118" s="5"/>
      <c r="G118" s="5"/>
      <c r="H118" s="5"/>
      <c r="I118" s="5"/>
      <c r="J118" s="188" t="s">
        <v>469</v>
      </c>
      <c r="K118" s="188" t="s">
        <v>470</v>
      </c>
      <c r="L118" s="96" t="s">
        <v>23</v>
      </c>
      <c r="M118" s="94">
        <v>189</v>
      </c>
      <c r="N118" s="150" t="str">
        <f t="shared" si="3"/>
        <v>GAROFALO DOMENICO</v>
      </c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6.5" customHeight="1" x14ac:dyDescent="0.2">
      <c r="A119" s="188" t="s">
        <v>478</v>
      </c>
      <c r="B119" s="188" t="s">
        <v>512</v>
      </c>
      <c r="C119" s="96" t="s">
        <v>80</v>
      </c>
      <c r="D119" s="94">
        <v>164</v>
      </c>
      <c r="E119" s="25" t="str">
        <f t="shared" si="5"/>
        <v>BRUNETTI PAMELA</v>
      </c>
      <c r="F119" s="5"/>
      <c r="G119" s="5"/>
      <c r="H119" s="5"/>
      <c r="I119" s="5"/>
      <c r="J119" s="188" t="s">
        <v>471</v>
      </c>
      <c r="K119" s="188" t="s">
        <v>384</v>
      </c>
      <c r="L119" s="96" t="s">
        <v>458</v>
      </c>
      <c r="M119" s="94">
        <v>189</v>
      </c>
      <c r="N119" s="150" t="str">
        <f t="shared" si="3"/>
        <v>BITOSSI LORENZO</v>
      </c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6.5" customHeight="1" x14ac:dyDescent="0.2">
      <c r="A120" s="188" t="s">
        <v>278</v>
      </c>
      <c r="B120" s="188" t="s">
        <v>279</v>
      </c>
      <c r="C120" s="96" t="s">
        <v>23</v>
      </c>
      <c r="D120" s="94">
        <v>161</v>
      </c>
      <c r="E120" s="25" t="str">
        <f t="shared" si="5"/>
        <v>BARSOTTI FABIANA</v>
      </c>
      <c r="F120" s="5"/>
      <c r="G120" s="5"/>
      <c r="H120" s="5"/>
      <c r="I120" s="5"/>
      <c r="J120" s="188" t="s">
        <v>488</v>
      </c>
      <c r="K120" s="188" t="s">
        <v>53</v>
      </c>
      <c r="L120" s="96" t="s">
        <v>80</v>
      </c>
      <c r="M120" s="94">
        <v>189</v>
      </c>
      <c r="N120" s="150" t="str">
        <f t="shared" si="3"/>
        <v>ORCESI MARCO</v>
      </c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6.5" customHeight="1" x14ac:dyDescent="0.2">
      <c r="A121" s="130"/>
      <c r="B121" s="130"/>
      <c r="D121" s="94"/>
      <c r="E121" s="25" t="str">
        <f t="shared" si="5"/>
        <v xml:space="preserve"> </v>
      </c>
      <c r="F121" s="5"/>
      <c r="G121" s="5"/>
      <c r="H121" s="5"/>
      <c r="I121" s="5"/>
      <c r="J121" s="188" t="s">
        <v>527</v>
      </c>
      <c r="K121" s="188" t="s">
        <v>13</v>
      </c>
      <c r="L121" s="96" t="s">
        <v>23</v>
      </c>
      <c r="M121" s="94">
        <v>189</v>
      </c>
      <c r="N121" s="150" t="str">
        <f t="shared" si="3"/>
        <v>BARTOLINI ALESSIO</v>
      </c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6.5" customHeight="1" x14ac:dyDescent="0.2">
      <c r="A122" s="130"/>
      <c r="B122" s="130"/>
      <c r="C122" s="96"/>
      <c r="D122" s="94"/>
      <c r="E122" s="25" t="str">
        <f t="shared" si="5"/>
        <v xml:space="preserve"> </v>
      </c>
      <c r="F122" s="5"/>
      <c r="G122" s="5"/>
      <c r="H122" s="5"/>
      <c r="I122" s="5"/>
      <c r="J122" s="188" t="s">
        <v>133</v>
      </c>
      <c r="K122" s="188" t="s">
        <v>27</v>
      </c>
      <c r="L122" s="96" t="s">
        <v>11</v>
      </c>
      <c r="M122" s="94">
        <v>189</v>
      </c>
      <c r="N122" s="150" t="str">
        <f t="shared" si="3"/>
        <v>CAVALLINI SIMONE</v>
      </c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6.5" customHeight="1" x14ac:dyDescent="0.2">
      <c r="A123" s="130"/>
      <c r="B123" s="130"/>
      <c r="C123" s="96"/>
      <c r="D123" s="94"/>
      <c r="E123" s="25" t="str">
        <f t="shared" si="5"/>
        <v xml:space="preserve"> </v>
      </c>
      <c r="F123" s="5"/>
      <c r="G123" s="5"/>
      <c r="H123" s="5"/>
      <c r="I123" s="5"/>
      <c r="J123" s="188" t="s">
        <v>125</v>
      </c>
      <c r="K123" s="188" t="s">
        <v>53</v>
      </c>
      <c r="L123" s="96" t="s">
        <v>6</v>
      </c>
      <c r="M123" s="94">
        <v>189</v>
      </c>
      <c r="N123" s="150" t="str">
        <f t="shared" si="3"/>
        <v>MECCARIELLO MARCO</v>
      </c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6.5" customHeight="1" x14ac:dyDescent="0.2">
      <c r="A124" s="130"/>
      <c r="B124" s="130"/>
      <c r="C124" s="96"/>
      <c r="D124" s="94"/>
      <c r="E124" s="25" t="str">
        <f t="shared" si="5"/>
        <v xml:space="preserve"> </v>
      </c>
      <c r="F124" s="5"/>
      <c r="G124" s="5"/>
      <c r="H124" s="5"/>
      <c r="I124" s="5"/>
      <c r="J124" s="188" t="s">
        <v>393</v>
      </c>
      <c r="K124" s="188" t="s">
        <v>394</v>
      </c>
      <c r="L124" s="96" t="s">
        <v>80</v>
      </c>
      <c r="M124" s="94">
        <v>188</v>
      </c>
      <c r="N124" s="150" t="str">
        <f t="shared" si="3"/>
        <v>GIACALONE CARMELO</v>
      </c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6.5" customHeight="1" x14ac:dyDescent="0.2">
      <c r="A125" s="130"/>
      <c r="B125" s="130"/>
      <c r="C125" s="96"/>
      <c r="D125" s="94"/>
      <c r="E125" s="25" t="str">
        <f t="shared" si="5"/>
        <v xml:space="preserve"> </v>
      </c>
      <c r="F125" s="5"/>
      <c r="G125" s="5"/>
      <c r="H125" s="5"/>
      <c r="I125" s="5"/>
      <c r="J125" s="188" t="s">
        <v>56</v>
      </c>
      <c r="K125" s="188" t="s">
        <v>260</v>
      </c>
      <c r="L125" s="96" t="s">
        <v>25</v>
      </c>
      <c r="M125" s="94">
        <v>188</v>
      </c>
      <c r="N125" s="150" t="str">
        <f t="shared" si="3"/>
        <v>COGONI  ANGELO</v>
      </c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6.5" customHeight="1" x14ac:dyDescent="0.2">
      <c r="A126" s="130"/>
      <c r="B126" s="130"/>
      <c r="C126" s="96"/>
      <c r="D126" s="94"/>
      <c r="E126" s="25" t="str">
        <f t="shared" si="5"/>
        <v xml:space="preserve"> </v>
      </c>
      <c r="F126" s="5"/>
      <c r="G126" s="5"/>
      <c r="H126" s="5"/>
      <c r="I126" s="5"/>
      <c r="J126" s="188" t="s">
        <v>477</v>
      </c>
      <c r="K126" s="188" t="s">
        <v>8</v>
      </c>
      <c r="L126" s="96" t="s">
        <v>80</v>
      </c>
      <c r="M126" s="94">
        <v>187</v>
      </c>
      <c r="N126" s="150" t="str">
        <f t="shared" si="3"/>
        <v>DAMI LUCA</v>
      </c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6.5" customHeight="1" x14ac:dyDescent="0.2">
      <c r="A127" s="130"/>
      <c r="B127" s="130"/>
      <c r="C127" s="96"/>
      <c r="D127" s="94"/>
      <c r="E127" s="25" t="str">
        <f t="shared" si="5"/>
        <v xml:space="preserve"> </v>
      </c>
      <c r="F127" s="5"/>
      <c r="G127" s="5"/>
      <c r="H127" s="5"/>
      <c r="I127" s="5"/>
      <c r="J127" s="188" t="s">
        <v>410</v>
      </c>
      <c r="K127" s="188" t="s">
        <v>69</v>
      </c>
      <c r="L127" s="96" t="s">
        <v>54</v>
      </c>
      <c r="M127" s="94">
        <v>187</v>
      </c>
      <c r="N127" s="150" t="str">
        <f t="shared" si="3"/>
        <v>SANTINELLI MATTEO</v>
      </c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6.5" customHeight="1" x14ac:dyDescent="0.2">
      <c r="A128" s="130"/>
      <c r="B128" s="130"/>
      <c r="C128" s="96"/>
      <c r="D128" s="94"/>
      <c r="E128" s="25" t="str">
        <f t="shared" si="5"/>
        <v xml:space="preserve"> </v>
      </c>
      <c r="F128" s="5"/>
      <c r="G128" s="5"/>
      <c r="H128" s="5"/>
      <c r="I128" s="5"/>
      <c r="J128" s="188" t="s">
        <v>428</v>
      </c>
      <c r="K128" s="188" t="s">
        <v>384</v>
      </c>
      <c r="L128" s="96" t="s">
        <v>427</v>
      </c>
      <c r="M128" s="94">
        <v>187</v>
      </c>
      <c r="N128" s="150" t="str">
        <f t="shared" si="3"/>
        <v>NANNIPIERI LORENZO</v>
      </c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6.5" customHeight="1" x14ac:dyDescent="0.2">
      <c r="A129" s="130"/>
      <c r="B129" s="130"/>
      <c r="C129" s="96"/>
      <c r="D129" s="94"/>
      <c r="E129" s="25" t="str">
        <f t="shared" si="5"/>
        <v xml:space="preserve"> </v>
      </c>
      <c r="F129" s="5"/>
      <c r="G129" s="5"/>
      <c r="H129" s="5"/>
      <c r="I129" s="5"/>
      <c r="J129" s="188" t="s">
        <v>271</v>
      </c>
      <c r="K129" s="188" t="s">
        <v>71</v>
      </c>
      <c r="L129" s="96" t="s">
        <v>34</v>
      </c>
      <c r="M129" s="94">
        <v>187</v>
      </c>
      <c r="N129" s="150" t="str">
        <f t="shared" si="3"/>
        <v>PANI MASSIMO</v>
      </c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6.5" customHeight="1" x14ac:dyDescent="0.2">
      <c r="A130" s="130"/>
      <c r="B130" s="130"/>
      <c r="C130" s="96"/>
      <c r="D130" s="94"/>
      <c r="E130" s="25" t="str">
        <f t="shared" si="5"/>
        <v xml:space="preserve"> </v>
      </c>
      <c r="F130" s="5"/>
      <c r="G130" s="5"/>
      <c r="H130" s="5"/>
      <c r="I130" s="5"/>
      <c r="J130" s="188" t="s">
        <v>93</v>
      </c>
      <c r="K130" s="188" t="s">
        <v>8</v>
      </c>
      <c r="L130" s="96" t="s">
        <v>25</v>
      </c>
      <c r="M130" s="94">
        <v>187</v>
      </c>
      <c r="N130" s="150" t="str">
        <f t="shared" ref="N130:N180" si="6">CONCATENATE(J130," ",K130)</f>
        <v>BAGNOLI LUCA</v>
      </c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6.5" customHeight="1" x14ac:dyDescent="0.2">
      <c r="A131" s="130"/>
      <c r="B131" s="130"/>
      <c r="C131" s="96"/>
      <c r="D131" s="94"/>
      <c r="E131" s="25" t="str">
        <f t="shared" si="5"/>
        <v xml:space="preserve"> </v>
      </c>
      <c r="F131" s="5"/>
      <c r="G131" s="5"/>
      <c r="H131" s="5"/>
      <c r="I131" s="5"/>
      <c r="J131" s="188" t="s">
        <v>121</v>
      </c>
      <c r="K131" s="188" t="s">
        <v>122</v>
      </c>
      <c r="L131" s="73" t="s">
        <v>6</v>
      </c>
      <c r="M131" s="94">
        <v>187</v>
      </c>
      <c r="N131" s="150" t="str">
        <f t="shared" si="6"/>
        <v>CALDINI GUIDO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6.5" customHeight="1" x14ac:dyDescent="0.2">
      <c r="A132" s="130"/>
      <c r="B132" s="130"/>
      <c r="C132" s="96"/>
      <c r="D132" s="94"/>
      <c r="E132" s="25" t="str">
        <f t="shared" si="5"/>
        <v xml:space="preserve"> </v>
      </c>
      <c r="F132" s="5"/>
      <c r="G132" s="5"/>
      <c r="H132" s="5"/>
      <c r="I132" s="5"/>
      <c r="J132" s="188" t="s">
        <v>537</v>
      </c>
      <c r="K132" s="188" t="s">
        <v>117</v>
      </c>
      <c r="L132" s="96" t="s">
        <v>538</v>
      </c>
      <c r="M132" s="94">
        <v>187</v>
      </c>
      <c r="N132" s="150" t="str">
        <f t="shared" si="6"/>
        <v>MELE ANTONIO</v>
      </c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122"/>
      <c r="B133" s="122"/>
      <c r="C133" s="96"/>
      <c r="D133" s="123"/>
      <c r="E133" s="25"/>
      <c r="F133" s="5"/>
      <c r="G133" s="5"/>
      <c r="H133" s="5"/>
      <c r="I133" s="5"/>
      <c r="J133" s="188" t="s">
        <v>473</v>
      </c>
      <c r="K133" s="188" t="s">
        <v>474</v>
      </c>
      <c r="L133" s="96" t="s">
        <v>83</v>
      </c>
      <c r="M133" s="94">
        <v>186</v>
      </c>
      <c r="N133" s="150" t="str">
        <f t="shared" si="6"/>
        <v>RAFANELLI ISACCO</v>
      </c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61.5" customHeight="1" x14ac:dyDescent="0.25">
      <c r="A134" s="102"/>
      <c r="B134" s="102"/>
      <c r="C134" s="96"/>
      <c r="D134" s="77"/>
      <c r="E134" s="25"/>
      <c r="F134" s="5"/>
      <c r="G134" s="5"/>
      <c r="H134" s="5"/>
      <c r="I134" s="5"/>
      <c r="J134" s="188" t="s">
        <v>269</v>
      </c>
      <c r="K134" s="188" t="s">
        <v>270</v>
      </c>
      <c r="L134" s="96" t="s">
        <v>80</v>
      </c>
      <c r="M134" s="94">
        <v>186</v>
      </c>
      <c r="N134" s="150" t="str">
        <f t="shared" si="6"/>
        <v>FEDI ALIOSCIA</v>
      </c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30.75" customHeight="1" x14ac:dyDescent="0.2">
      <c r="A135" s="18"/>
      <c r="B135" s="18"/>
      <c r="C135" s="18"/>
      <c r="D135" s="18"/>
      <c r="E135" s="18"/>
      <c r="F135" s="5"/>
      <c r="G135" s="5"/>
      <c r="H135" s="5"/>
      <c r="I135" s="5"/>
      <c r="J135" s="188" t="s">
        <v>546</v>
      </c>
      <c r="K135" s="188" t="s">
        <v>53</v>
      </c>
      <c r="L135" s="96" t="s">
        <v>80</v>
      </c>
      <c r="M135" s="94">
        <v>186</v>
      </c>
      <c r="N135" s="150" t="str">
        <f t="shared" si="6"/>
        <v>FRASCADORE MARCO</v>
      </c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6.5" customHeight="1" x14ac:dyDescent="0.2">
      <c r="F136" s="5"/>
      <c r="G136" s="5"/>
      <c r="H136" s="5"/>
      <c r="I136" s="5"/>
      <c r="J136" s="188" t="s">
        <v>549</v>
      </c>
      <c r="K136" s="188" t="s">
        <v>66</v>
      </c>
      <c r="L136" s="96" t="s">
        <v>538</v>
      </c>
      <c r="M136" s="94">
        <v>186</v>
      </c>
      <c r="N136" s="150" t="str">
        <f t="shared" si="6"/>
        <v>BRAZZINI FABRIZIO</v>
      </c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6.5" customHeight="1" x14ac:dyDescent="0.2">
      <c r="F137" s="5"/>
      <c r="G137" s="5"/>
      <c r="H137" s="5"/>
      <c r="I137" s="5"/>
      <c r="J137" s="188" t="s">
        <v>361</v>
      </c>
      <c r="K137" s="188" t="s">
        <v>266</v>
      </c>
      <c r="L137" s="96" t="s">
        <v>80</v>
      </c>
      <c r="M137" s="94">
        <v>185</v>
      </c>
      <c r="N137" s="150" t="str">
        <f t="shared" si="6"/>
        <v>BELGUORI MAURIZIO</v>
      </c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6.5" customHeight="1" x14ac:dyDescent="0.2">
      <c r="F138" s="5"/>
      <c r="G138" s="5"/>
      <c r="H138" s="5"/>
      <c r="I138" s="5"/>
      <c r="J138" s="188" t="s">
        <v>496</v>
      </c>
      <c r="K138" s="188" t="s">
        <v>497</v>
      </c>
      <c r="L138" s="96" t="s">
        <v>484</v>
      </c>
      <c r="M138" s="94">
        <v>184</v>
      </c>
      <c r="N138" s="150" t="str">
        <f t="shared" si="6"/>
        <v>DE LUCCHI GIANCARLO</v>
      </c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6.5" customHeight="1" x14ac:dyDescent="0.2">
      <c r="F139" s="5"/>
      <c r="G139" s="5"/>
      <c r="H139" s="5"/>
      <c r="I139" s="5"/>
      <c r="J139" s="188" t="s">
        <v>550</v>
      </c>
      <c r="K139" s="188" t="s">
        <v>536</v>
      </c>
      <c r="L139" s="96" t="s">
        <v>538</v>
      </c>
      <c r="M139" s="94">
        <v>184</v>
      </c>
      <c r="N139" s="150" t="str">
        <f t="shared" si="6"/>
        <v>TOLOSSI GIROLAMO</v>
      </c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6.5" customHeight="1" x14ac:dyDescent="0.2">
      <c r="F140" s="5"/>
      <c r="G140" s="5"/>
      <c r="H140" s="5"/>
      <c r="I140" s="5"/>
      <c r="J140" s="188" t="s">
        <v>492</v>
      </c>
      <c r="K140" s="188" t="s">
        <v>467</v>
      </c>
      <c r="L140" s="96" t="s">
        <v>54</v>
      </c>
      <c r="M140" s="94">
        <v>183</v>
      </c>
      <c r="N140" s="150" t="str">
        <f t="shared" si="6"/>
        <v>FALILLO' ADRIANO</v>
      </c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6.5" customHeight="1" x14ac:dyDescent="0.2">
      <c r="F141" s="5"/>
      <c r="G141" s="5"/>
      <c r="H141" s="5"/>
      <c r="I141" s="5"/>
      <c r="J141" s="188" t="s">
        <v>551</v>
      </c>
      <c r="K141" s="188" t="s">
        <v>268</v>
      </c>
      <c r="L141" s="96" t="s">
        <v>25</v>
      </c>
      <c r="M141" s="94">
        <v>183</v>
      </c>
      <c r="N141" s="150" t="str">
        <f t="shared" si="6"/>
        <v>FRISCIA SALVATORE</v>
      </c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6.5" customHeight="1" x14ac:dyDescent="0.2">
      <c r="F142" s="5"/>
      <c r="G142" s="5"/>
      <c r="H142" s="5"/>
      <c r="I142" s="5"/>
      <c r="J142" s="188" t="s">
        <v>478</v>
      </c>
      <c r="K142" s="188" t="s">
        <v>66</v>
      </c>
      <c r="L142" s="96" t="s">
        <v>458</v>
      </c>
      <c r="M142" s="94">
        <v>182</v>
      </c>
      <c r="N142" s="150" t="str">
        <f t="shared" si="6"/>
        <v>BRUNETTI FABRIZIO</v>
      </c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6.5" customHeight="1" x14ac:dyDescent="0.2">
      <c r="F143" s="5"/>
      <c r="G143" s="5"/>
      <c r="H143" s="5"/>
      <c r="I143" s="5"/>
      <c r="J143" s="188" t="s">
        <v>123</v>
      </c>
      <c r="K143" s="75" t="s">
        <v>124</v>
      </c>
      <c r="L143" s="96" t="s">
        <v>14</v>
      </c>
      <c r="M143" s="94">
        <v>182</v>
      </c>
      <c r="N143" s="150" t="str">
        <f t="shared" si="6"/>
        <v>PETRUZZI IURI</v>
      </c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6.5" customHeight="1" x14ac:dyDescent="0.2">
      <c r="F144" s="5"/>
      <c r="G144" s="5"/>
      <c r="H144" s="5"/>
      <c r="I144" s="5"/>
      <c r="J144" s="188" t="s">
        <v>479</v>
      </c>
      <c r="K144" s="188" t="s">
        <v>260</v>
      </c>
      <c r="L144" s="96" t="s">
        <v>458</v>
      </c>
      <c r="M144" s="94">
        <v>181</v>
      </c>
      <c r="N144" s="150" t="str">
        <f t="shared" si="6"/>
        <v>PERRIELLO ANGELO</v>
      </c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6:26" ht="16.5" customHeight="1" x14ac:dyDescent="0.2">
      <c r="F145" s="5"/>
      <c r="G145" s="5"/>
      <c r="H145" s="5"/>
      <c r="I145" s="5"/>
      <c r="J145" s="188" t="s">
        <v>412</v>
      </c>
      <c r="K145" s="188" t="s">
        <v>94</v>
      </c>
      <c r="L145" s="96" t="s">
        <v>80</v>
      </c>
      <c r="M145" s="94">
        <v>181</v>
      </c>
      <c r="N145" s="150" t="str">
        <f t="shared" si="6"/>
        <v>GIUSTI ALESSANDRO</v>
      </c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6:26" ht="16.5" customHeight="1" x14ac:dyDescent="0.2">
      <c r="F146" s="5"/>
      <c r="G146" s="5"/>
      <c r="H146" s="5"/>
      <c r="I146" s="5"/>
      <c r="J146" s="188" t="s">
        <v>552</v>
      </c>
      <c r="K146" s="188" t="s">
        <v>545</v>
      </c>
      <c r="L146" s="96" t="s">
        <v>80</v>
      </c>
      <c r="M146" s="106">
        <v>181</v>
      </c>
      <c r="N146" s="150" t="e">
        <f>CONCATENATE(#REF!," ",#REF!)</f>
        <v>#REF!</v>
      </c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6:26" ht="16.5" customHeight="1" x14ac:dyDescent="0.2">
      <c r="F147" s="5"/>
      <c r="G147" s="5"/>
      <c r="H147" s="5"/>
      <c r="I147" s="5"/>
      <c r="J147" s="188" t="s">
        <v>271</v>
      </c>
      <c r="K147" s="188" t="s">
        <v>71</v>
      </c>
      <c r="L147" s="96" t="s">
        <v>34</v>
      </c>
      <c r="M147" s="106">
        <v>180</v>
      </c>
      <c r="N147" s="150" t="e">
        <f>CONCATENATE(#REF!," ",#REF!)</f>
        <v>#REF!</v>
      </c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6:26" ht="16.5" customHeight="1" x14ac:dyDescent="0.2">
      <c r="F148" s="5"/>
      <c r="G148" s="5"/>
      <c r="H148" s="5"/>
      <c r="I148" s="5"/>
      <c r="J148" s="188" t="s">
        <v>519</v>
      </c>
      <c r="K148" s="188" t="s">
        <v>69</v>
      </c>
      <c r="L148" s="96" t="s">
        <v>83</v>
      </c>
      <c r="M148" s="106">
        <v>180</v>
      </c>
      <c r="N148" s="150" t="e">
        <f>CONCATENATE(#REF!," ",#REF!)</f>
        <v>#REF!</v>
      </c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6:26" ht="16.5" customHeight="1" x14ac:dyDescent="0.2">
      <c r="F149" s="5"/>
      <c r="G149" s="5"/>
      <c r="H149" s="5"/>
      <c r="I149" s="5"/>
      <c r="J149" s="188" t="s">
        <v>381</v>
      </c>
      <c r="K149" s="188" t="s">
        <v>382</v>
      </c>
      <c r="L149" s="96" t="s">
        <v>80</v>
      </c>
      <c r="M149" s="106">
        <v>177</v>
      </c>
      <c r="N149" s="150" t="e">
        <f>CONCATENATE(#REF!," ",#REF!)</f>
        <v>#REF!</v>
      </c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6:26" ht="16.5" customHeight="1" x14ac:dyDescent="0.2">
      <c r="F150" s="5"/>
      <c r="G150" s="5"/>
      <c r="H150" s="5"/>
      <c r="I150" s="5"/>
      <c r="J150" s="188" t="s">
        <v>354</v>
      </c>
      <c r="K150" s="188" t="s">
        <v>53</v>
      </c>
      <c r="L150" s="96" t="s">
        <v>83</v>
      </c>
      <c r="M150" s="106">
        <v>175</v>
      </c>
      <c r="N150" s="150" t="e">
        <f>CONCATENATE(#REF!," ",#REF!)</f>
        <v>#REF!</v>
      </c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6:26" ht="16.5" customHeight="1" x14ac:dyDescent="0.2">
      <c r="F151" s="5"/>
      <c r="G151" s="5"/>
      <c r="H151" s="5"/>
      <c r="I151" s="5"/>
      <c r="J151" s="188" t="s">
        <v>494</v>
      </c>
      <c r="K151" s="188" t="s">
        <v>259</v>
      </c>
      <c r="L151" s="96" t="s">
        <v>80</v>
      </c>
      <c r="M151" s="106">
        <v>175</v>
      </c>
      <c r="N151" s="150" t="e">
        <f>CONCATENATE(#REF!," ",#REF!)</f>
        <v>#REF!</v>
      </c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6:26" ht="16.5" customHeight="1" x14ac:dyDescent="0.2">
      <c r="F152" s="5"/>
      <c r="G152" s="5"/>
      <c r="H152" s="5"/>
      <c r="I152" s="5"/>
      <c r="J152" s="188" t="s">
        <v>514</v>
      </c>
      <c r="K152" s="188" t="s">
        <v>78</v>
      </c>
      <c r="L152" s="96" t="s">
        <v>80</v>
      </c>
      <c r="M152" s="106">
        <v>174</v>
      </c>
      <c r="N152" s="150" t="e">
        <f>CONCATENATE(#REF!," ",#REF!)</f>
        <v>#REF!</v>
      </c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6:26" ht="16.5" customHeight="1" x14ac:dyDescent="0.2">
      <c r="F153" s="5"/>
      <c r="G153" s="5"/>
      <c r="H153" s="5"/>
      <c r="I153" s="5"/>
      <c r="J153" s="188" t="s">
        <v>498</v>
      </c>
      <c r="K153" s="188" t="s">
        <v>499</v>
      </c>
      <c r="L153" s="96" t="s">
        <v>80</v>
      </c>
      <c r="M153" s="106">
        <v>173</v>
      </c>
      <c r="N153" s="150" t="str">
        <f t="shared" ref="N153:N162" si="7">CONCATENATE(J146," ",K146)</f>
        <v>CATENI NICCOLO'</v>
      </c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6:26" ht="16.5" customHeight="1" x14ac:dyDescent="0.2">
      <c r="F154" s="5"/>
      <c r="G154" s="5"/>
      <c r="H154" s="5"/>
      <c r="I154" s="5"/>
      <c r="J154" s="188" t="s">
        <v>277</v>
      </c>
      <c r="K154" s="188" t="s">
        <v>259</v>
      </c>
      <c r="L154" s="96" t="s">
        <v>80</v>
      </c>
      <c r="M154" s="106">
        <v>172</v>
      </c>
      <c r="N154" s="150" t="str">
        <f t="shared" si="7"/>
        <v>PANI MASSIMO</v>
      </c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6:26" ht="16.5" customHeight="1" x14ac:dyDescent="0.2">
      <c r="F155" s="5"/>
      <c r="G155" s="5"/>
      <c r="H155" s="5"/>
      <c r="I155" s="5"/>
      <c r="J155" s="188" t="s">
        <v>501</v>
      </c>
      <c r="K155" s="188" t="s">
        <v>502</v>
      </c>
      <c r="L155" s="96" t="s">
        <v>34</v>
      </c>
      <c r="M155" s="106">
        <v>170</v>
      </c>
      <c r="N155" s="150" t="str">
        <f t="shared" si="7"/>
        <v>CHITI MATTEO</v>
      </c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6:26" ht="16.5" customHeight="1" x14ac:dyDescent="0.2">
      <c r="F156" s="5"/>
      <c r="G156" s="5"/>
      <c r="H156" s="5"/>
      <c r="I156" s="5"/>
      <c r="M156" s="106"/>
      <c r="N156" s="150" t="str">
        <f t="shared" si="7"/>
        <v>FABBRI FRANCO</v>
      </c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6:26" ht="16.5" customHeight="1" x14ac:dyDescent="0.2">
      <c r="F157" s="5"/>
      <c r="G157" s="5"/>
      <c r="H157" s="5"/>
      <c r="I157" s="5"/>
      <c r="M157" s="106"/>
      <c r="N157" s="150" t="str">
        <f t="shared" si="7"/>
        <v>GALIGANI MARCO</v>
      </c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6:26" ht="16.5" customHeight="1" x14ac:dyDescent="0.2">
      <c r="F158" s="5"/>
      <c r="G158" s="5"/>
      <c r="H158" s="5"/>
      <c r="I158" s="5"/>
      <c r="M158" s="106"/>
      <c r="N158" s="150" t="str">
        <f t="shared" si="7"/>
        <v>CIANI GIACOMO</v>
      </c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6:26" ht="16.5" customHeight="1" x14ac:dyDescent="0.2">
      <c r="F159" s="5"/>
      <c r="G159" s="5"/>
      <c r="H159" s="5"/>
      <c r="I159" s="5"/>
      <c r="M159" s="106"/>
      <c r="N159" s="150" t="str">
        <f t="shared" si="7"/>
        <v>GIULIANI CARLO</v>
      </c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6:26" ht="16.5" customHeight="1" x14ac:dyDescent="0.2">
      <c r="F160" s="5"/>
      <c r="G160" s="5"/>
      <c r="H160" s="5"/>
      <c r="I160" s="5"/>
      <c r="M160" s="106"/>
      <c r="N160" s="150" t="str">
        <f t="shared" si="7"/>
        <v>YALCIN ISMAIL</v>
      </c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6:26" ht="16.5" customHeight="1" x14ac:dyDescent="0.2">
      <c r="F161" s="5"/>
      <c r="G161" s="5"/>
      <c r="H161" s="5"/>
      <c r="I161" s="5"/>
      <c r="M161" s="106"/>
      <c r="N161" s="150" t="str">
        <f t="shared" si="7"/>
        <v>GIOVANNESCHI GIACOMO</v>
      </c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6:26" ht="16.5" customHeight="1" x14ac:dyDescent="0.2">
      <c r="F162" s="5"/>
      <c r="G162" s="5"/>
      <c r="H162" s="5"/>
      <c r="I162" s="5"/>
      <c r="M162" s="106"/>
      <c r="N162" s="150" t="str">
        <f t="shared" si="7"/>
        <v>GALATI SALVATORI</v>
      </c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6:26" ht="15.75" customHeight="1" x14ac:dyDescent="0.2">
      <c r="F163" s="5"/>
      <c r="G163" s="5"/>
      <c r="H163" s="5"/>
      <c r="I163" s="5"/>
      <c r="J163" s="180"/>
      <c r="K163" s="180"/>
      <c r="L163" s="96"/>
      <c r="M163" s="106"/>
      <c r="N163" s="150" t="str">
        <f t="shared" si="6"/>
        <v xml:space="preserve"> </v>
      </c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6:26" ht="15.75" customHeight="1" x14ac:dyDescent="0.2">
      <c r="F164" s="5"/>
      <c r="G164" s="5"/>
      <c r="H164" s="5"/>
      <c r="I164" s="5"/>
      <c r="J164" s="175"/>
      <c r="K164" s="175"/>
      <c r="L164" s="96"/>
      <c r="M164" s="106"/>
      <c r="N164" s="150" t="str">
        <f t="shared" si="6"/>
        <v xml:space="preserve"> </v>
      </c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6:26" ht="15.75" customHeight="1" x14ac:dyDescent="0.2">
      <c r="F165" s="5"/>
      <c r="G165" s="5"/>
      <c r="H165" s="5"/>
      <c r="I165" s="5"/>
      <c r="J165" s="175"/>
      <c r="K165" s="175"/>
      <c r="L165" s="96"/>
      <c r="M165" s="106"/>
      <c r="N165" s="150" t="str">
        <f t="shared" si="6"/>
        <v xml:space="preserve"> </v>
      </c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6:26" ht="15.75" customHeight="1" x14ac:dyDescent="0.2">
      <c r="F166" s="5"/>
      <c r="G166" s="5"/>
      <c r="H166" s="5"/>
      <c r="I166" s="5"/>
      <c r="J166" s="130"/>
      <c r="K166" s="130"/>
      <c r="L166" s="73"/>
      <c r="M166" s="106"/>
      <c r="N166" s="150" t="str">
        <f t="shared" si="6"/>
        <v xml:space="preserve"> </v>
      </c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6:26" ht="15.75" customHeight="1" x14ac:dyDescent="0.2">
      <c r="F167" s="5"/>
      <c r="G167" s="5"/>
      <c r="H167" s="5"/>
      <c r="I167" s="5"/>
      <c r="J167" s="130"/>
      <c r="K167" s="130"/>
      <c r="L167" s="96"/>
      <c r="M167" s="106"/>
      <c r="N167" s="150" t="str">
        <f t="shared" si="6"/>
        <v xml:space="preserve"> </v>
      </c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6:26" ht="15.75" customHeight="1" x14ac:dyDescent="0.2">
      <c r="F168" s="5"/>
      <c r="G168" s="5"/>
      <c r="H168" s="5"/>
      <c r="I168" s="5"/>
      <c r="J168" s="130"/>
      <c r="K168" s="130"/>
      <c r="L168" s="5"/>
      <c r="M168" s="106"/>
      <c r="N168" s="150" t="str">
        <f t="shared" si="6"/>
        <v xml:space="preserve"> </v>
      </c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6:26" ht="15.75" customHeight="1" x14ac:dyDescent="0.2">
      <c r="F169" s="5"/>
      <c r="G169" s="5"/>
      <c r="H169" s="5"/>
      <c r="I169" s="5"/>
      <c r="J169" s="130"/>
      <c r="K169" s="130"/>
      <c r="L169" s="5"/>
      <c r="M169" s="106"/>
      <c r="N169" s="150" t="str">
        <f t="shared" si="6"/>
        <v xml:space="preserve"> </v>
      </c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6:26" ht="15.75" customHeight="1" x14ac:dyDescent="0.2">
      <c r="F170" s="5"/>
      <c r="G170" s="5"/>
      <c r="H170" s="5"/>
      <c r="I170" s="5"/>
      <c r="J170" s="130"/>
      <c r="K170" s="130"/>
      <c r="L170" s="5"/>
      <c r="M170" s="106"/>
      <c r="N170" s="150" t="str">
        <f t="shared" si="6"/>
        <v xml:space="preserve"> </v>
      </c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6:26" ht="15.75" customHeight="1" x14ac:dyDescent="0.2">
      <c r="F171" s="5"/>
      <c r="G171" s="5"/>
      <c r="H171" s="5"/>
      <c r="I171" s="5"/>
      <c r="J171" s="130"/>
      <c r="K171" s="130"/>
      <c r="L171" s="5"/>
      <c r="M171" s="106"/>
      <c r="N171" s="150" t="str">
        <f t="shared" si="6"/>
        <v xml:space="preserve"> </v>
      </c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6:26" ht="15.75" customHeight="1" x14ac:dyDescent="0.2">
      <c r="F172" s="5"/>
      <c r="G172" s="5"/>
      <c r="H172" s="5"/>
      <c r="I172" s="5"/>
      <c r="J172" s="130"/>
      <c r="K172" s="130"/>
      <c r="L172" s="5"/>
      <c r="M172" s="106"/>
      <c r="N172" s="150" t="str">
        <f t="shared" si="6"/>
        <v xml:space="preserve"> </v>
      </c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6:26" ht="15.75" customHeight="1" x14ac:dyDescent="0.2">
      <c r="F173" s="5"/>
      <c r="G173" s="5"/>
      <c r="H173" s="5"/>
      <c r="I173" s="5"/>
      <c r="J173" s="130"/>
      <c r="K173" s="130"/>
      <c r="L173" s="5"/>
      <c r="M173" s="106"/>
      <c r="N173" s="150" t="str">
        <f t="shared" si="6"/>
        <v xml:space="preserve"> </v>
      </c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6:26" ht="15.75" customHeight="1" x14ac:dyDescent="0.2">
      <c r="F174" s="5"/>
      <c r="G174" s="5"/>
      <c r="H174" s="5"/>
      <c r="I174" s="5"/>
      <c r="J174" s="130"/>
      <c r="K174" s="130"/>
      <c r="L174" s="5"/>
      <c r="M174" s="106"/>
      <c r="N174" s="150" t="str">
        <f t="shared" si="6"/>
        <v xml:space="preserve"> </v>
      </c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6:26" ht="15.75" customHeight="1" x14ac:dyDescent="0.2">
      <c r="F175" s="5"/>
      <c r="G175" s="5"/>
      <c r="H175" s="5"/>
      <c r="I175" s="5"/>
      <c r="J175" s="130"/>
      <c r="K175" s="130"/>
      <c r="L175" s="5"/>
      <c r="M175" s="106"/>
      <c r="N175" s="150" t="str">
        <f t="shared" si="6"/>
        <v xml:space="preserve"> </v>
      </c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6:26" ht="15.75" customHeight="1" x14ac:dyDescent="0.2">
      <c r="F176" s="5"/>
      <c r="G176" s="5"/>
      <c r="H176" s="5"/>
      <c r="I176" s="5"/>
      <c r="J176" s="130"/>
      <c r="K176" s="130"/>
      <c r="L176" s="5"/>
      <c r="M176" s="106"/>
      <c r="N176" s="150" t="str">
        <f t="shared" si="6"/>
        <v xml:space="preserve"> </v>
      </c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6:26" ht="15.75" customHeight="1" x14ac:dyDescent="0.2">
      <c r="F177" s="5"/>
      <c r="G177" s="5"/>
      <c r="H177" s="5"/>
      <c r="I177" s="5"/>
      <c r="J177" s="130"/>
      <c r="K177" s="130"/>
      <c r="L177" s="5"/>
      <c r="M177" s="106"/>
      <c r="N177" s="150" t="str">
        <f t="shared" si="6"/>
        <v xml:space="preserve"> </v>
      </c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6:26" ht="15.75" customHeight="1" x14ac:dyDescent="0.2">
      <c r="F178" s="5"/>
      <c r="G178" s="5"/>
      <c r="H178" s="5"/>
      <c r="I178" s="5"/>
      <c r="J178" s="130"/>
      <c r="K178" s="130"/>
      <c r="L178" s="5"/>
      <c r="M178" s="106"/>
      <c r="N178" s="150" t="str">
        <f t="shared" si="6"/>
        <v xml:space="preserve"> </v>
      </c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6:26" ht="15.75" customHeight="1" x14ac:dyDescent="0.2">
      <c r="F179" s="5"/>
      <c r="G179" s="5"/>
      <c r="H179" s="5"/>
      <c r="I179" s="5"/>
      <c r="J179" s="130"/>
      <c r="K179" s="130"/>
      <c r="L179" s="5"/>
      <c r="M179" s="106"/>
      <c r="N179" s="150" t="str">
        <f t="shared" si="6"/>
        <v xml:space="preserve"> </v>
      </c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6:26" ht="15.75" customHeight="1" x14ac:dyDescent="0.2">
      <c r="F180" s="5"/>
      <c r="G180" s="5"/>
      <c r="H180" s="5"/>
      <c r="I180" s="5"/>
      <c r="J180" s="130"/>
      <c r="K180" s="130"/>
      <c r="L180" s="5"/>
      <c r="M180" s="106"/>
      <c r="N180" s="150" t="str">
        <f t="shared" si="6"/>
        <v xml:space="preserve"> </v>
      </c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130"/>
      <c r="B253" s="130"/>
      <c r="C253" s="5"/>
      <c r="D253" s="132"/>
      <c r="E253" s="25" t="str">
        <f t="shared" ref="E253:E259" si="8">CONCATENATE(A253," ",B253)</f>
        <v xml:space="preserve"> 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130"/>
      <c r="B254" s="130"/>
      <c r="C254" s="5"/>
      <c r="D254" s="132"/>
      <c r="E254" s="25" t="str">
        <f t="shared" si="8"/>
        <v xml:space="preserve"> 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130"/>
      <c r="B255" s="130"/>
      <c r="C255" s="5"/>
      <c r="D255" s="132"/>
      <c r="E255" s="25" t="str">
        <f t="shared" si="8"/>
        <v xml:space="preserve"> 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130"/>
      <c r="B256" s="130"/>
      <c r="C256" s="5"/>
      <c r="D256" s="132"/>
      <c r="E256" s="25" t="str">
        <f t="shared" si="8"/>
        <v xml:space="preserve"> 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130"/>
      <c r="B257" s="130"/>
      <c r="C257" s="5"/>
      <c r="D257" s="132"/>
      <c r="E257" s="25" t="str">
        <f t="shared" si="8"/>
        <v xml:space="preserve"> 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130"/>
      <c r="B258" s="130"/>
      <c r="C258" s="5"/>
      <c r="D258" s="132"/>
      <c r="E258" s="25" t="str">
        <f t="shared" si="8"/>
        <v xml:space="preserve"> 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130"/>
      <c r="B259" s="75"/>
      <c r="C259" s="5"/>
      <c r="D259" s="132"/>
      <c r="E259" s="25" t="str">
        <f t="shared" si="8"/>
        <v xml:space="preserve"> 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6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6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6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6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6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6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6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6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6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6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6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6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6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6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6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6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6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6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6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6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6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6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6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6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6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6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6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6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6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6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6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6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6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6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6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6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6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6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6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6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6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6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6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6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6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6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6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6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6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6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6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6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6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6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6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6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6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6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6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6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6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6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6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6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6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6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6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6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6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6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6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6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6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6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6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6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6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6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6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6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6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6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6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6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6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6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6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6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6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6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6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6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6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6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6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6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6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6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6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6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6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6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6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6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6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6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6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6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6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6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6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6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6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6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6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6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6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6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6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6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6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6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6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6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6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6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6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6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6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6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6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6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6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6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6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6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6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6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6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6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6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6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6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6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6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6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6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6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6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6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6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6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6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6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6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6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6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6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6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6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6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6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6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6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6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6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6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6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6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6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6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6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6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6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6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6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6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6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6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6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6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6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6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6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6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6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6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6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6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6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6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6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6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6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6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6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6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6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6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6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6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6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6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6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6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6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6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6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6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6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6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6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6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6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6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6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6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6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6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6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6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6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6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6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6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6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6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6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6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6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6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6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6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6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6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6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6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6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6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6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6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6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6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6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6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6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6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6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6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6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6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6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6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6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6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6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6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6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6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6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6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6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6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6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6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6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6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6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6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6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6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6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6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6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6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6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6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6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6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6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6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6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6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6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6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6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6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6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6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6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6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6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6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6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6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6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6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6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6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6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6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6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6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6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6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6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6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6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6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6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6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6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6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6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6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6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6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6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6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6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6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6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6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6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6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6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6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6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6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6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6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6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6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6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6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6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6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6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6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6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6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6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6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6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6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6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6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6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6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6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6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6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6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6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6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6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6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6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6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6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6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6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6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6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6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6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6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6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6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6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6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6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6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6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6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6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6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6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6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6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6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6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6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6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6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6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6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6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6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6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6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6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6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6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6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6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6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6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6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6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6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6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6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6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6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6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6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6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6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6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6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6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6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6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6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6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6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6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6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6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6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6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6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6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6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6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6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6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6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6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6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6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6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6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6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6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6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6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6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6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6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6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6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6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6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6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6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6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6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6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6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6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6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6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6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6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6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6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6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6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6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6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6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6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6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6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6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6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6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6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6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6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6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6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6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6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6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6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6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6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6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6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6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6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6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6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6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6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6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6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6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6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6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6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6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6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6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6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6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6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6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6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6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6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6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6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6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6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6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6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6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6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6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6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6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6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6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6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6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6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6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6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6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6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6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6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6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6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6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6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6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6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6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6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6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6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6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6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6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6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6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6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6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6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6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6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6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6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6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6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6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6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6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6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6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6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6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6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6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6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6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6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6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6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6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6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6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6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6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6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6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6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6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6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6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6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6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6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6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6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6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6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6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6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6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6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6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6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6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6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6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6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6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6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6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6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6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6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6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6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6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6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6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6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6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6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6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6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6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6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6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6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6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6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6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6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6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6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6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6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6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6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6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6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6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6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6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6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6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6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6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6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6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6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6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6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6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6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6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6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6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6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6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6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6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6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6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6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6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6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6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6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6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6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6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6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6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6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6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6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6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6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6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6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6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6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6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6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6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6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6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6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6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6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6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6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6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6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6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6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6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6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6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6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6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6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6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6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6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6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6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6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6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6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6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6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6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6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6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6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6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6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6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6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6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6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6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6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6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6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6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6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6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6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6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6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6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6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6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6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6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6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6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6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6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6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6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6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6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6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6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6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6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6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6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6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6" x14ac:dyDescent="0.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6" x14ac:dyDescent="0.2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6" x14ac:dyDescent="0.2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6" x14ac:dyDescent="0.2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6" x14ac:dyDescent="0.2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6" x14ac:dyDescent="0.2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6" x14ac:dyDescent="0.2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6" x14ac:dyDescent="0.2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6" x14ac:dyDescent="0.2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6" x14ac:dyDescent="0.2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6" x14ac:dyDescent="0.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6" x14ac:dyDescent="0.2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6" x14ac:dyDescent="0.2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16" x14ac:dyDescent="0.2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16" x14ac:dyDescent="0.2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ht="16" x14ac:dyDescent="0.2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ht="16" x14ac:dyDescent="0.2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ht="16" x14ac:dyDescent="0.2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ht="16" x14ac:dyDescent="0.2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ht="16" x14ac:dyDescent="0.2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:26" ht="16" x14ac:dyDescent="0.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:26" ht="16" x14ac:dyDescent="0.2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:26" ht="16" x14ac:dyDescent="0.2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1:26" ht="16" x14ac:dyDescent="0.2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1:26" ht="16" x14ac:dyDescent="0.2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1:26" ht="15" customHeight="1" x14ac:dyDescent="0.2">
      <c r="A1027" s="5"/>
      <c r="B1027" s="5"/>
      <c r="C1027" s="5"/>
      <c r="D1027" s="5"/>
      <c r="E1027" s="5"/>
      <c r="F1027" s="5"/>
    </row>
    <row r="1028" spans="1:26" ht="15" customHeight="1" x14ac:dyDescent="0.2">
      <c r="A1028" s="5"/>
      <c r="B1028" s="5"/>
      <c r="C1028" s="5"/>
      <c r="D1028" s="5"/>
      <c r="E1028" s="5"/>
      <c r="F1028" s="5"/>
    </row>
  </sheetData>
  <sortState ref="J66:M141">
    <sortCondition descending="1" ref="M66:M141"/>
  </sortState>
  <mergeCells count="59">
    <mergeCell ref="J45:M45"/>
    <mergeCell ref="A45:D45"/>
    <mergeCell ref="D39:D40"/>
    <mergeCell ref="E39:E40"/>
    <mergeCell ref="F39:F40"/>
    <mergeCell ref="A39:C40"/>
    <mergeCell ref="V8:X8"/>
    <mergeCell ref="V9:X9"/>
    <mergeCell ref="B10:B14"/>
    <mergeCell ref="C10:E10"/>
    <mergeCell ref="V10:X10"/>
    <mergeCell ref="C11:E11"/>
    <mergeCell ref="V11:X11"/>
    <mergeCell ref="C13:E13"/>
    <mergeCell ref="C14:E14"/>
    <mergeCell ref="C12:E12"/>
    <mergeCell ref="V12:X12"/>
    <mergeCell ref="V13:X13"/>
    <mergeCell ref="T8:U13"/>
    <mergeCell ref="P11:S13"/>
    <mergeCell ref="I25:I26"/>
    <mergeCell ref="A23:A24"/>
    <mergeCell ref="B23:D24"/>
    <mergeCell ref="B15:E16"/>
    <mergeCell ref="P8:S10"/>
    <mergeCell ref="G31:G32"/>
    <mergeCell ref="F15:F16"/>
    <mergeCell ref="A25:A26"/>
    <mergeCell ref="B25:D26"/>
    <mergeCell ref="G25:H26"/>
    <mergeCell ref="A33:C34"/>
    <mergeCell ref="D33:D34"/>
    <mergeCell ref="E33:E34"/>
    <mergeCell ref="F33:F34"/>
    <mergeCell ref="A31:C32"/>
    <mergeCell ref="D31:D32"/>
    <mergeCell ref="E31:E32"/>
    <mergeCell ref="F31:F32"/>
    <mergeCell ref="A35:C36"/>
    <mergeCell ref="D35:D36"/>
    <mergeCell ref="E35:E36"/>
    <mergeCell ref="F35:F36"/>
    <mergeCell ref="G35:G36"/>
    <mergeCell ref="A64:D64"/>
    <mergeCell ref="A83:D83"/>
    <mergeCell ref="A102:D102"/>
    <mergeCell ref="J64:M64"/>
    <mergeCell ref="I27:I28"/>
    <mergeCell ref="A41:C42"/>
    <mergeCell ref="D41:D42"/>
    <mergeCell ref="E41:E42"/>
    <mergeCell ref="F41:F42"/>
    <mergeCell ref="G27:H28"/>
    <mergeCell ref="A37:C38"/>
    <mergeCell ref="D37:D38"/>
    <mergeCell ref="E37:E38"/>
    <mergeCell ref="F37:F38"/>
    <mergeCell ref="G37:G38"/>
    <mergeCell ref="G33:G34"/>
  </mergeCells>
  <conditionalFormatting sqref="I25:Z26">
    <cfRule type="cellIs" dxfId="13" priority="20" operator="lessThan">
      <formula>0</formula>
    </cfRule>
  </conditionalFormatting>
  <conditionalFormatting sqref="I25:Z26">
    <cfRule type="cellIs" dxfId="12" priority="21" operator="lessThan">
      <formula>0</formula>
    </cfRule>
  </conditionalFormatting>
  <conditionalFormatting sqref="D31:D40">
    <cfRule type="containsBlanks" dxfId="11" priority="24">
      <formula>LEN(TRIM(D31))=0</formula>
    </cfRule>
  </conditionalFormatting>
  <conditionalFormatting sqref="D31:D40">
    <cfRule type="containsBlanks" dxfId="10" priority="25">
      <formula>LEN(TRIM(D31))=0</formula>
    </cfRule>
  </conditionalFormatting>
  <conditionalFormatting sqref="F10">
    <cfRule type="cellIs" dxfId="9" priority="26" operator="equal">
      <formula>"OK"</formula>
    </cfRule>
  </conditionalFormatting>
  <conditionalFormatting sqref="F11">
    <cfRule type="cellIs" dxfId="8" priority="27" operator="equal">
      <formula>"OK"</formula>
    </cfRule>
  </conditionalFormatting>
  <conditionalFormatting sqref="F14">
    <cfRule type="cellIs" dxfId="7" priority="29" operator="equal">
      <formula>"OK"</formula>
    </cfRule>
  </conditionalFormatting>
  <conditionalFormatting sqref="F15">
    <cfRule type="cellIs" dxfId="6" priority="30" operator="equal">
      <formula>"VALIDO"</formula>
    </cfRule>
  </conditionalFormatting>
  <conditionalFormatting sqref="I27:I28">
    <cfRule type="cellIs" dxfId="5" priority="8" operator="lessThan">
      <formula>0</formula>
    </cfRule>
  </conditionalFormatting>
  <conditionalFormatting sqref="I27:I28">
    <cfRule type="cellIs" dxfId="4" priority="9" operator="lessThan">
      <formula>0</formula>
    </cfRule>
  </conditionalFormatting>
  <conditionalFormatting sqref="F13">
    <cfRule type="cellIs" dxfId="3" priority="7" operator="equal">
      <formula>"OK"</formula>
    </cfRule>
  </conditionalFormatting>
  <conditionalFormatting sqref="D41:D42">
    <cfRule type="containsBlanks" dxfId="2" priority="3">
      <formula>LEN(TRIM(D41))=0</formula>
    </cfRule>
  </conditionalFormatting>
  <conditionalFormatting sqref="D41:D42">
    <cfRule type="containsBlanks" dxfId="1" priority="4">
      <formula>LEN(TRIM(D41))=0</formula>
    </cfRule>
  </conditionalFormatting>
  <conditionalFormatting sqref="F12">
    <cfRule type="cellIs" dxfId="0" priority="2" operator="equal">
      <formula>"OK"</formula>
    </cfRule>
  </conditionalFormatting>
  <conditionalFormatting sqref="E31:E32">
    <cfRule type="colorScale" priority="1">
      <colorScale>
        <cfvo type="formula" val="$J$21=1"/>
        <cfvo type="formula" val="$J$21=0"/>
        <color rgb="FFFF0000"/>
        <color theme="0"/>
      </colorScale>
    </cfRule>
  </conditionalFormatting>
  <dataValidations count="7">
    <dataValidation type="list" allowBlank="1" sqref="D35" xr:uid="{00000000-0002-0000-0100-000000000000}">
      <formula1>$E$85:$E$100</formula1>
    </dataValidation>
    <dataValidation type="list" allowBlank="1" sqref="D33" xr:uid="{00000000-0002-0000-0100-000001000000}">
      <formula1>$E$66:$E$81</formula1>
    </dataValidation>
    <dataValidation type="list" allowBlank="1" sqref="D31" xr:uid="{00000000-0002-0000-0100-000002000000}">
      <formula1>$E$47:$E$62</formula1>
    </dataValidation>
    <dataValidation type="list" allowBlank="1" sqref="D39:D40" xr:uid="{00000000-0002-0000-0100-000003000000}">
      <formula1>$E$104:$E$132</formula1>
    </dataValidation>
    <dataValidation type="list" allowBlank="1" showErrorMessage="1" sqref="P66" xr:uid="{00000000-0002-0000-0100-000004000000}">
      <formula1>$A$25:$A$40</formula1>
    </dataValidation>
    <dataValidation type="list" allowBlank="1" sqref="D37:D38" xr:uid="{00000000-0002-0000-0100-000005000000}">
      <formula1>$N$47:$N$62</formula1>
    </dataValidation>
    <dataValidation type="list" allowBlank="1" sqref="D41:D42" xr:uid="{00000000-0002-0000-0100-000006000000}">
      <formula1>$N$66:$N$155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048568"/>
  <sheetViews>
    <sheetView topLeftCell="A184" zoomScale="120" zoomScaleNormal="120" zoomScalePageLayoutView="80" workbookViewId="0">
      <selection activeCell="G202" sqref="G202:G218"/>
    </sheetView>
  </sheetViews>
  <sheetFormatPr baseColWidth="10" defaultColWidth="13.5" defaultRowHeight="15" customHeight="1" x14ac:dyDescent="0.2"/>
  <cols>
    <col min="1" max="1" width="3.6640625" style="103" customWidth="1"/>
    <col min="2" max="3" width="20" style="103" customWidth="1"/>
    <col min="4" max="4" width="19" style="103" bestFit="1" customWidth="1"/>
    <col min="5" max="5" width="19" style="157" hidden="1" customWidth="1"/>
    <col min="6" max="6" width="11.6640625" style="137" hidden="1" customWidth="1"/>
    <col min="7" max="7" width="18" style="103" customWidth="1"/>
    <col min="8" max="19" width="6.33203125" style="103" bestFit="1" customWidth="1"/>
    <col min="20" max="20" width="18" style="157" customWidth="1"/>
    <col min="21" max="16384" width="13.5" style="103"/>
  </cols>
  <sheetData>
    <row r="1" spans="1:22" ht="15.75" customHeight="1" x14ac:dyDescent="0.2">
      <c r="A1" s="163" t="s">
        <v>410</v>
      </c>
      <c r="B1" s="96" t="s">
        <v>54</v>
      </c>
      <c r="C1" s="94">
        <v>200</v>
      </c>
      <c r="D1" s="138">
        <f t="shared" ref="D1" si="0">12-COUNTIF(F1:Q1, "")</f>
        <v>1</v>
      </c>
      <c r="E1" s="94">
        <f t="shared" ref="E1" si="1">C1-S1</f>
        <v>187</v>
      </c>
      <c r="F1" s="107"/>
      <c r="G1" s="107" t="s">
        <v>486</v>
      </c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94">
        <f t="shared" ref="R1" si="2">F1+G1+H1+I1+J1+K1+L1+M1+N1+O1+P1+Q1</f>
        <v>13</v>
      </c>
      <c r="S1" s="160">
        <f t="shared" ref="S1" si="3">IF(D1=0,0,R1/D1)</f>
        <v>13</v>
      </c>
      <c r="T1" s="1"/>
    </row>
    <row r="2" spans="1:22" ht="30.75" customHeight="1" x14ac:dyDescent="0.2">
      <c r="A2" s="64"/>
      <c r="B2" s="304"/>
      <c r="C2" s="304"/>
      <c r="D2" s="304"/>
      <c r="E2" s="155"/>
      <c r="F2" s="136"/>
      <c r="G2" s="99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155"/>
    </row>
    <row r="3" spans="1:22" ht="19.5" customHeight="1" x14ac:dyDescent="0.2">
      <c r="A3" s="64"/>
      <c r="B3" s="304"/>
      <c r="C3" s="304"/>
      <c r="D3" s="304"/>
      <c r="E3" s="155"/>
      <c r="F3" s="136"/>
      <c r="G3" s="99"/>
      <c r="H3" s="87"/>
      <c r="I3" s="87"/>
      <c r="J3" s="87"/>
      <c r="K3" s="66"/>
      <c r="L3" s="87"/>
      <c r="M3" s="87"/>
      <c r="N3" s="99"/>
      <c r="O3" s="87"/>
      <c r="P3" s="99"/>
      <c r="Q3" s="99"/>
      <c r="R3" s="87"/>
      <c r="S3" s="87"/>
      <c r="T3" s="155"/>
    </row>
    <row r="4" spans="1:22" ht="22.5" customHeight="1" x14ac:dyDescent="0.2">
      <c r="A4" s="64"/>
      <c r="B4" s="304"/>
      <c r="C4" s="304"/>
      <c r="D4" s="304"/>
      <c r="E4" s="155"/>
      <c r="F4" s="136"/>
      <c r="G4" s="99"/>
      <c r="H4" s="88"/>
      <c r="I4" s="88"/>
      <c r="J4" s="88"/>
      <c r="K4" s="66"/>
      <c r="L4" s="88"/>
      <c r="M4" s="88"/>
      <c r="N4" s="99"/>
      <c r="O4" s="88"/>
      <c r="P4" s="99"/>
      <c r="Q4" s="99"/>
      <c r="R4" s="88"/>
      <c r="S4" s="88"/>
      <c r="T4" s="155"/>
    </row>
    <row r="5" spans="1:22" ht="21" customHeight="1" x14ac:dyDescent="0.2">
      <c r="A5" s="64"/>
      <c r="B5" s="304"/>
      <c r="C5" s="304"/>
      <c r="D5" s="304"/>
      <c r="E5" s="155"/>
      <c r="F5" s="136"/>
      <c r="G5" s="99"/>
      <c r="H5" s="87"/>
      <c r="I5" s="87"/>
      <c r="J5" s="99"/>
      <c r="K5" s="88"/>
      <c r="L5" s="89"/>
      <c r="M5" s="99"/>
      <c r="N5" s="89"/>
      <c r="O5" s="99"/>
      <c r="P5" s="89"/>
      <c r="Q5" s="89"/>
      <c r="R5" s="99"/>
      <c r="S5" s="87"/>
      <c r="T5" s="155"/>
    </row>
    <row r="6" spans="1:22" ht="21" customHeight="1" x14ac:dyDescent="0.2">
      <c r="A6" s="64"/>
      <c r="B6" s="304"/>
      <c r="C6" s="304"/>
      <c r="D6" s="304"/>
      <c r="E6" s="155"/>
      <c r="F6" s="136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55"/>
    </row>
    <row r="7" spans="1:22" ht="15.75" customHeight="1" x14ac:dyDescent="0.2">
      <c r="A7" s="305"/>
      <c r="B7" s="306"/>
      <c r="C7" s="306"/>
      <c r="D7" s="306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</row>
    <row r="8" spans="1:22" ht="22.5" customHeight="1" x14ac:dyDescent="0.2">
      <c r="A8" s="300"/>
      <c r="B8" s="301"/>
      <c r="C8" s="301"/>
      <c r="D8" s="301"/>
      <c r="E8" s="153"/>
      <c r="F8" s="134"/>
      <c r="G8" s="101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153"/>
    </row>
    <row r="9" spans="1:22" ht="19.5" customHeight="1" x14ac:dyDescent="0.2">
      <c r="A9" s="302"/>
      <c r="B9" s="303"/>
      <c r="C9" s="303"/>
      <c r="D9" s="303"/>
      <c r="E9" s="154"/>
      <c r="F9" s="135"/>
      <c r="G9" s="100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154"/>
    </row>
    <row r="10" spans="1:22" ht="27" customHeight="1" x14ac:dyDescent="0.2">
      <c r="A10" s="67" t="s">
        <v>231</v>
      </c>
      <c r="B10" s="68" t="s">
        <v>232</v>
      </c>
      <c r="C10" s="68" t="s">
        <v>233</v>
      </c>
      <c r="D10" s="68" t="s">
        <v>234</v>
      </c>
      <c r="E10" s="93" t="s">
        <v>453</v>
      </c>
      <c r="F10" s="139" t="s">
        <v>368</v>
      </c>
      <c r="G10" s="93" t="s">
        <v>3</v>
      </c>
      <c r="H10" s="67">
        <v>1</v>
      </c>
      <c r="I10" s="67">
        <v>2</v>
      </c>
      <c r="J10" s="67">
        <v>3</v>
      </c>
      <c r="K10" s="67">
        <v>4</v>
      </c>
      <c r="L10" s="67">
        <v>5</v>
      </c>
      <c r="M10" s="67">
        <v>6</v>
      </c>
      <c r="N10" s="67">
        <v>7</v>
      </c>
      <c r="O10" s="67">
        <v>8</v>
      </c>
      <c r="P10" s="67">
        <v>9</v>
      </c>
      <c r="Q10" s="67">
        <v>10</v>
      </c>
      <c r="R10" s="67">
        <v>11</v>
      </c>
      <c r="S10" s="67">
        <v>12</v>
      </c>
      <c r="T10" s="93" t="s">
        <v>456</v>
      </c>
      <c r="U10" s="93" t="s">
        <v>437</v>
      </c>
      <c r="V10" s="93" t="s">
        <v>480</v>
      </c>
    </row>
    <row r="11" spans="1:22" ht="21.75" customHeight="1" x14ac:dyDescent="0.2">
      <c r="A11" s="69" t="s">
        <v>235</v>
      </c>
      <c r="B11" s="104" t="s">
        <v>36</v>
      </c>
      <c r="C11" s="104" t="s">
        <v>38</v>
      </c>
      <c r="D11" s="76" t="s">
        <v>14</v>
      </c>
      <c r="E11" s="94">
        <v>207</v>
      </c>
      <c r="F11" s="138">
        <f>12-COUNTIF(H11:S11, "")</f>
        <v>10</v>
      </c>
      <c r="G11" s="94">
        <f>ROUNDUP(E11-U11,0)</f>
        <v>215</v>
      </c>
      <c r="H11" s="91" t="s">
        <v>455</v>
      </c>
      <c r="I11" s="2" t="s">
        <v>253</v>
      </c>
      <c r="J11" s="2" t="s">
        <v>508</v>
      </c>
      <c r="K11" s="2" t="s">
        <v>371</v>
      </c>
      <c r="L11" s="2" t="s">
        <v>370</v>
      </c>
      <c r="M11" s="2" t="s">
        <v>506</v>
      </c>
      <c r="N11" s="2" t="s">
        <v>521</v>
      </c>
      <c r="O11" s="2" t="s">
        <v>505</v>
      </c>
      <c r="P11" s="2" t="s">
        <v>508</v>
      </c>
      <c r="Q11" s="2" t="s">
        <v>253</v>
      </c>
      <c r="R11" s="2"/>
      <c r="S11" s="2"/>
      <c r="T11" s="94">
        <f>H11+I11+J11+K11+L11+M11+N11+O11+P11+Q11+R11+S11</f>
        <v>-74</v>
      </c>
      <c r="U11" s="182">
        <f>IF(F11=0,0,T11/F11)</f>
        <v>-7.4</v>
      </c>
      <c r="V11" s="183">
        <v>0</v>
      </c>
    </row>
    <row r="12" spans="1:22" ht="21.75" customHeight="1" x14ac:dyDescent="0.2">
      <c r="A12" s="69" t="s">
        <v>237</v>
      </c>
      <c r="B12" s="156" t="s">
        <v>95</v>
      </c>
      <c r="C12" s="156" t="s">
        <v>55</v>
      </c>
      <c r="D12" s="96" t="s">
        <v>23</v>
      </c>
      <c r="E12" s="94">
        <v>204</v>
      </c>
      <c r="F12" s="138">
        <f>12-COUNTIF(H12:S12, "")</f>
        <v>10</v>
      </c>
      <c r="G12" s="94">
        <f>ROUNDUP(E12-U12,0)</f>
        <v>211</v>
      </c>
      <c r="H12" s="92">
        <v>-8</v>
      </c>
      <c r="I12" s="70" t="s">
        <v>411</v>
      </c>
      <c r="J12" s="2" t="s">
        <v>506</v>
      </c>
      <c r="K12" s="2" t="s">
        <v>374</v>
      </c>
      <c r="L12" s="86">
        <v>-10</v>
      </c>
      <c r="M12" s="86">
        <v>-4</v>
      </c>
      <c r="N12" s="86">
        <v>-10</v>
      </c>
      <c r="O12" s="86">
        <v>-7</v>
      </c>
      <c r="P12" s="86">
        <v>-6</v>
      </c>
      <c r="Q12" s="86">
        <v>-2</v>
      </c>
      <c r="R12" s="86"/>
      <c r="S12" s="86"/>
      <c r="T12" s="94">
        <f>H12+I12+J12+K12+L12+M12+N12+O12+P12+Q12+R12+S12</f>
        <v>-61</v>
      </c>
      <c r="U12" s="160">
        <f>IF(F12=0,0,T12/F12)</f>
        <v>-6.1</v>
      </c>
      <c r="V12" s="183">
        <v>0</v>
      </c>
    </row>
    <row r="13" spans="1:22" ht="21.75" customHeight="1" x14ac:dyDescent="0.2">
      <c r="A13" s="69" t="s">
        <v>238</v>
      </c>
      <c r="B13" s="156" t="s">
        <v>26</v>
      </c>
      <c r="C13" s="158" t="s">
        <v>27</v>
      </c>
      <c r="D13" s="96" t="s">
        <v>14</v>
      </c>
      <c r="E13" s="94">
        <v>205</v>
      </c>
      <c r="F13" s="138">
        <f>12-COUNTIF(H13:S13, "")</f>
        <v>10</v>
      </c>
      <c r="G13" s="94">
        <f>ROUNDUP(E13-U13,0)</f>
        <v>210</v>
      </c>
      <c r="H13" s="91" t="s">
        <v>454</v>
      </c>
      <c r="I13" s="2" t="s">
        <v>397</v>
      </c>
      <c r="J13" s="2" t="s">
        <v>397</v>
      </c>
      <c r="K13" s="2" t="s">
        <v>506</v>
      </c>
      <c r="L13" s="2" t="s">
        <v>371</v>
      </c>
      <c r="M13" s="2" t="s">
        <v>508</v>
      </c>
      <c r="N13" s="2" t="s">
        <v>506</v>
      </c>
      <c r="O13" s="2" t="s">
        <v>376</v>
      </c>
      <c r="P13" s="2" t="s">
        <v>374</v>
      </c>
      <c r="Q13" s="2" t="s">
        <v>376</v>
      </c>
      <c r="R13" s="2"/>
      <c r="S13" s="2"/>
      <c r="T13" s="94">
        <f>H13+I13+J13+K13+L13+M13+N13+O13+P13+Q13+R13+S13</f>
        <v>-44</v>
      </c>
      <c r="U13" s="160">
        <f>IF(F13=0,0,T13/F13)</f>
        <v>-4.4000000000000004</v>
      </c>
      <c r="V13" s="183">
        <v>0</v>
      </c>
    </row>
    <row r="14" spans="1:22" ht="21.75" customHeight="1" x14ac:dyDescent="0.2">
      <c r="A14" s="69"/>
      <c r="B14" s="156" t="s">
        <v>65</v>
      </c>
      <c r="C14" s="156" t="s">
        <v>66</v>
      </c>
      <c r="D14" s="96" t="s">
        <v>14</v>
      </c>
      <c r="E14" s="94">
        <v>202</v>
      </c>
      <c r="F14" s="138">
        <f>12-COUNTIF(H14:S14, "")</f>
        <v>10</v>
      </c>
      <c r="G14" s="94">
        <f>ROUNDUP(E14-U14,0)</f>
        <v>208</v>
      </c>
      <c r="H14" s="92">
        <v>-13</v>
      </c>
      <c r="I14" s="70" t="s">
        <v>372</v>
      </c>
      <c r="J14" s="2" t="s">
        <v>376</v>
      </c>
      <c r="K14" s="2" t="s">
        <v>505</v>
      </c>
      <c r="L14" s="86">
        <v>-11</v>
      </c>
      <c r="M14" s="86">
        <v>-2</v>
      </c>
      <c r="N14" s="86">
        <v>-7</v>
      </c>
      <c r="O14" s="86">
        <v>-5</v>
      </c>
      <c r="P14" s="86">
        <v>-5</v>
      </c>
      <c r="Q14" s="86">
        <v>-2</v>
      </c>
      <c r="R14" s="86"/>
      <c r="S14" s="86"/>
      <c r="T14" s="94">
        <f>H14+I14+J14+K14+L14+M14+N14+O14+P14+Q14+R14+S14</f>
        <v>-58</v>
      </c>
      <c r="U14" s="160">
        <f>IF(F14=0,0,T14/F14)</f>
        <v>-5.8</v>
      </c>
      <c r="V14" s="183">
        <v>0</v>
      </c>
    </row>
    <row r="15" spans="1:22" ht="21.75" customHeight="1" x14ac:dyDescent="0.2">
      <c r="A15" s="69" t="s">
        <v>238</v>
      </c>
      <c r="B15" s="156" t="s">
        <v>248</v>
      </c>
      <c r="C15" s="158" t="s">
        <v>111</v>
      </c>
      <c r="D15" s="96" t="s">
        <v>23</v>
      </c>
      <c r="E15" s="94">
        <v>204</v>
      </c>
      <c r="F15" s="138">
        <f>12-COUNTIF(H15:S15, "")</f>
        <v>8</v>
      </c>
      <c r="G15" s="94">
        <f>ROUNDUP(E15-U15,0)</f>
        <v>208</v>
      </c>
      <c r="H15" s="91" t="s">
        <v>389</v>
      </c>
      <c r="I15" s="2" t="s">
        <v>372</v>
      </c>
      <c r="J15" s="2"/>
      <c r="K15" s="2" t="s">
        <v>253</v>
      </c>
      <c r="L15" s="2" t="s">
        <v>454</v>
      </c>
      <c r="M15" s="2" t="s">
        <v>508</v>
      </c>
      <c r="N15" s="2" t="s">
        <v>371</v>
      </c>
      <c r="O15" s="2" t="s">
        <v>373</v>
      </c>
      <c r="P15" s="2" t="s">
        <v>371</v>
      </c>
      <c r="Q15" s="2"/>
      <c r="R15" s="2"/>
      <c r="S15" s="2"/>
      <c r="T15" s="94">
        <f>H15+I15+J15+K15+L15+M15+N15+O15+P15+Q15+R15+S15</f>
        <v>-30</v>
      </c>
      <c r="U15" s="160">
        <f>IF(F15=0,0,T15/F15)</f>
        <v>-3.75</v>
      </c>
      <c r="V15" s="161">
        <v>0</v>
      </c>
    </row>
    <row r="16" spans="1:22" ht="21" customHeight="1" x14ac:dyDescent="0.2">
      <c r="A16" s="69" t="s">
        <v>239</v>
      </c>
      <c r="B16" s="156" t="s">
        <v>59</v>
      </c>
      <c r="C16" s="156" t="s">
        <v>60</v>
      </c>
      <c r="D16" s="96" t="s">
        <v>23</v>
      </c>
      <c r="E16" s="94">
        <v>203</v>
      </c>
      <c r="F16" s="138">
        <f>12-COUNTIF(H16:S16, "")</f>
        <v>10</v>
      </c>
      <c r="G16" s="94">
        <f>ROUNDUP(E16-U16,0)</f>
        <v>208</v>
      </c>
      <c r="H16" s="92">
        <v>-3</v>
      </c>
      <c r="I16" s="70" t="s">
        <v>376</v>
      </c>
      <c r="J16" s="2" t="s">
        <v>376</v>
      </c>
      <c r="K16" s="2" t="s">
        <v>253</v>
      </c>
      <c r="L16" s="86">
        <v>-9</v>
      </c>
      <c r="M16" s="86">
        <v>-7</v>
      </c>
      <c r="N16" s="86">
        <v>-4</v>
      </c>
      <c r="O16" s="86">
        <v>-4</v>
      </c>
      <c r="P16" s="86">
        <v>-6</v>
      </c>
      <c r="Q16" s="86">
        <v>-6</v>
      </c>
      <c r="R16" s="86"/>
      <c r="S16" s="86"/>
      <c r="T16" s="94">
        <f>H16+I16+J16+K16+L16+M16+N16+O16+P16+Q16+R16+S16</f>
        <v>-45</v>
      </c>
      <c r="U16" s="160">
        <f>IF(F16=0,0,T16/F16)</f>
        <v>-4.5</v>
      </c>
      <c r="V16" s="161">
        <v>0</v>
      </c>
    </row>
    <row r="17" spans="1:22" ht="21.75" customHeight="1" x14ac:dyDescent="0.2">
      <c r="A17" s="69" t="s">
        <v>240</v>
      </c>
      <c r="B17" s="156" t="s">
        <v>12</v>
      </c>
      <c r="C17" s="156" t="s">
        <v>13</v>
      </c>
      <c r="D17" s="96" t="s">
        <v>14</v>
      </c>
      <c r="E17" s="94">
        <v>204</v>
      </c>
      <c r="F17" s="138">
        <f>12-COUNTIF(H17:S17, "")</f>
        <v>10</v>
      </c>
      <c r="G17" s="94">
        <f>ROUNDUP(E17-U17,0)</f>
        <v>208</v>
      </c>
      <c r="H17" s="92">
        <v>-2</v>
      </c>
      <c r="I17" s="70" t="s">
        <v>253</v>
      </c>
      <c r="J17" s="2" t="s">
        <v>372</v>
      </c>
      <c r="K17" s="2" t="s">
        <v>416</v>
      </c>
      <c r="L17" s="86">
        <v>-9</v>
      </c>
      <c r="M17" s="86">
        <v>-3</v>
      </c>
      <c r="N17" s="86">
        <v>-5</v>
      </c>
      <c r="O17" s="86">
        <v>-4</v>
      </c>
      <c r="P17" s="86">
        <v>-9</v>
      </c>
      <c r="Q17" s="86">
        <v>-3</v>
      </c>
      <c r="R17" s="86"/>
      <c r="S17" s="2"/>
      <c r="T17" s="94">
        <f>H17+I17+J17+K17+L17+M17+N17+O17+P17+Q17+R17+S17</f>
        <v>-34</v>
      </c>
      <c r="U17" s="160">
        <f>IF(F17=0,0,T17/F17)</f>
        <v>-3.4</v>
      </c>
      <c r="V17" s="161">
        <v>0</v>
      </c>
    </row>
    <row r="18" spans="1:22" ht="21" customHeight="1" x14ac:dyDescent="0.2">
      <c r="A18" s="69" t="s">
        <v>241</v>
      </c>
      <c r="B18" s="156" t="s">
        <v>459</v>
      </c>
      <c r="C18" s="156" t="s">
        <v>268</v>
      </c>
      <c r="D18" s="96" t="s">
        <v>11</v>
      </c>
      <c r="E18" s="94">
        <v>200</v>
      </c>
      <c r="F18" s="138">
        <f>12-COUNTIF(H18:S18, "")</f>
        <v>10</v>
      </c>
      <c r="G18" s="94">
        <f>ROUNDUP(E18-U18,0)</f>
        <v>208</v>
      </c>
      <c r="H18" s="91" t="s">
        <v>374</v>
      </c>
      <c r="I18" s="2" t="s">
        <v>373</v>
      </c>
      <c r="J18" s="2" t="s">
        <v>506</v>
      </c>
      <c r="K18" s="2" t="s">
        <v>374</v>
      </c>
      <c r="L18" s="2" t="s">
        <v>506</v>
      </c>
      <c r="M18" s="2" t="s">
        <v>505</v>
      </c>
      <c r="N18" s="2" t="s">
        <v>505</v>
      </c>
      <c r="O18" s="2" t="s">
        <v>506</v>
      </c>
      <c r="P18" s="2" t="s">
        <v>508</v>
      </c>
      <c r="Q18" s="2" t="s">
        <v>506</v>
      </c>
      <c r="R18" s="2"/>
      <c r="S18" s="2"/>
      <c r="T18" s="94">
        <f>H18+I18+J18+K18+L18+M18+N18+O18+P18+Q18+R18+S18</f>
        <v>-72</v>
      </c>
      <c r="U18" s="160">
        <f>IF(F18=0,0,T18/F18)</f>
        <v>-7.2</v>
      </c>
      <c r="V18" s="183">
        <v>0</v>
      </c>
    </row>
    <row r="19" spans="1:22" ht="21.75" customHeight="1" x14ac:dyDescent="0.2">
      <c r="A19" s="69" t="s">
        <v>242</v>
      </c>
      <c r="B19" s="156" t="s">
        <v>26</v>
      </c>
      <c r="C19" s="156" t="s">
        <v>71</v>
      </c>
      <c r="D19" s="96" t="s">
        <v>14</v>
      </c>
      <c r="E19" s="94">
        <v>204</v>
      </c>
      <c r="F19" s="138">
        <f>12-COUNTIF(H19:S19, "")</f>
        <v>9</v>
      </c>
      <c r="G19" s="94">
        <f>ROUNDUP(E19-U19,0)</f>
        <v>208</v>
      </c>
      <c r="H19" s="92">
        <v>-5</v>
      </c>
      <c r="I19" s="70" t="s">
        <v>389</v>
      </c>
      <c r="J19" s="2" t="s">
        <v>507</v>
      </c>
      <c r="K19" s="2" t="s">
        <v>373</v>
      </c>
      <c r="L19" s="86">
        <v>-9</v>
      </c>
      <c r="M19" s="86">
        <v>-3</v>
      </c>
      <c r="N19" s="86">
        <v>-5</v>
      </c>
      <c r="O19" s="86"/>
      <c r="P19" s="86">
        <v>0</v>
      </c>
      <c r="Q19" s="86">
        <v>-3</v>
      </c>
      <c r="R19" s="86"/>
      <c r="S19" s="86"/>
      <c r="T19" s="94">
        <f>H19+I19+J19+K19+L19+M19+N19+O19+P19+Q19+R19+S19</f>
        <v>-28</v>
      </c>
      <c r="U19" s="160">
        <f>IF(F19=0,0,T19/F19)</f>
        <v>-3.1111111111111112</v>
      </c>
      <c r="V19" s="161">
        <v>0</v>
      </c>
    </row>
    <row r="20" spans="1:22" ht="18" customHeight="1" x14ac:dyDescent="0.2">
      <c r="A20" s="69" t="s">
        <v>243</v>
      </c>
      <c r="B20" s="156" t="s">
        <v>7</v>
      </c>
      <c r="C20" s="156" t="s">
        <v>8</v>
      </c>
      <c r="D20" s="96" t="s">
        <v>14</v>
      </c>
      <c r="E20" s="94">
        <v>203</v>
      </c>
      <c r="F20" s="138">
        <f>12-COUNTIF(H20:S20, "")</f>
        <v>9</v>
      </c>
      <c r="G20" s="94">
        <f>ROUNDUP(E20-U20,0)</f>
        <v>207</v>
      </c>
      <c r="H20" s="91" t="s">
        <v>372</v>
      </c>
      <c r="I20" s="2" t="s">
        <v>390</v>
      </c>
      <c r="J20" s="2" t="s">
        <v>507</v>
      </c>
      <c r="K20" s="2" t="s">
        <v>507</v>
      </c>
      <c r="L20" s="2" t="s">
        <v>516</v>
      </c>
      <c r="M20" s="2" t="s">
        <v>507</v>
      </c>
      <c r="N20" s="2" t="s">
        <v>373</v>
      </c>
      <c r="O20" s="2" t="s">
        <v>374</v>
      </c>
      <c r="P20" s="2"/>
      <c r="Q20" s="2" t="s">
        <v>372</v>
      </c>
      <c r="R20" s="2"/>
      <c r="S20" s="2"/>
      <c r="T20" s="94">
        <f>H20+I20+J20+K20+L20+M20+N20+O20+P20+Q20+R20+S20</f>
        <v>-31</v>
      </c>
      <c r="U20" s="160">
        <f>IF(F20=0,0,T20/F20)</f>
        <v>-3.4444444444444446</v>
      </c>
      <c r="V20" s="161">
        <v>0</v>
      </c>
    </row>
    <row r="21" spans="1:22" s="128" customFormat="1" ht="18" customHeight="1" x14ac:dyDescent="0.2">
      <c r="A21" s="69"/>
      <c r="B21" s="156" t="s">
        <v>229</v>
      </c>
      <c r="C21" s="156" t="s">
        <v>230</v>
      </c>
      <c r="D21" s="96" t="s">
        <v>23</v>
      </c>
      <c r="E21" s="94">
        <v>202</v>
      </c>
      <c r="F21" s="138">
        <f>12-COUNTIF(H21:S21, "")</f>
        <v>9</v>
      </c>
      <c r="G21" s="94">
        <f>ROUNDUP(E21-U21,0)</f>
        <v>206</v>
      </c>
      <c r="H21" s="91" t="s">
        <v>373</v>
      </c>
      <c r="I21" s="2" t="s">
        <v>253</v>
      </c>
      <c r="J21" s="2" t="s">
        <v>505</v>
      </c>
      <c r="K21" s="2" t="s">
        <v>372</v>
      </c>
      <c r="L21" s="2" t="s">
        <v>505</v>
      </c>
      <c r="M21" s="2" t="s">
        <v>507</v>
      </c>
      <c r="N21" s="2" t="s">
        <v>372</v>
      </c>
      <c r="O21" s="2"/>
      <c r="P21" s="2" t="s">
        <v>374</v>
      </c>
      <c r="Q21" s="2" t="s">
        <v>411</v>
      </c>
      <c r="R21" s="2"/>
      <c r="S21" s="2"/>
      <c r="T21" s="94">
        <f>H21+I21+J21+K21+L21+M21+N21+O21+P21+Q21+R21+S21</f>
        <v>-30</v>
      </c>
      <c r="U21" s="160">
        <f>IF(F21=0,0,T21/F21)</f>
        <v>-3.3333333333333335</v>
      </c>
      <c r="V21" s="161">
        <v>0</v>
      </c>
    </row>
    <row r="22" spans="1:22" ht="18" customHeight="1" x14ac:dyDescent="0.2">
      <c r="A22" s="69"/>
      <c r="B22" s="102" t="s">
        <v>58</v>
      </c>
      <c r="C22" s="102" t="s">
        <v>8</v>
      </c>
      <c r="D22" s="96" t="s">
        <v>23</v>
      </c>
      <c r="E22" s="94">
        <v>202</v>
      </c>
      <c r="F22" s="138">
        <f>12-COUNTIF(H22:S22, "")</f>
        <v>10</v>
      </c>
      <c r="G22" s="94">
        <f>ROUNDUP(E22-U22,0)</f>
        <v>206</v>
      </c>
      <c r="H22" s="107" t="s">
        <v>371</v>
      </c>
      <c r="I22" s="107" t="s">
        <v>416</v>
      </c>
      <c r="J22" s="107" t="s">
        <v>505</v>
      </c>
      <c r="K22" s="107" t="s">
        <v>371</v>
      </c>
      <c r="L22" s="107" t="s">
        <v>506</v>
      </c>
      <c r="M22" s="107" t="s">
        <v>373</v>
      </c>
      <c r="N22" s="107" t="s">
        <v>376</v>
      </c>
      <c r="O22" s="107" t="s">
        <v>376</v>
      </c>
      <c r="P22" s="107" t="s">
        <v>376</v>
      </c>
      <c r="Q22" s="107" t="s">
        <v>411</v>
      </c>
      <c r="R22" s="107"/>
      <c r="S22" s="107"/>
      <c r="T22" s="94">
        <f>H22+I22+J22+K22+L22+M22+N22+O22+P22+Q22+R22+S22</f>
        <v>-33</v>
      </c>
      <c r="U22" s="160">
        <f>IF(F22=0,0,T22/F22)</f>
        <v>-3.3</v>
      </c>
      <c r="V22" s="161">
        <v>0</v>
      </c>
    </row>
    <row r="23" spans="1:22" ht="21.75" customHeight="1" x14ac:dyDescent="0.2">
      <c r="A23" s="69"/>
      <c r="B23" s="120" t="s">
        <v>460</v>
      </c>
      <c r="C23" s="130" t="s">
        <v>13</v>
      </c>
      <c r="D23" s="96" t="s">
        <v>461</v>
      </c>
      <c r="E23" s="94">
        <v>200</v>
      </c>
      <c r="F23" s="138">
        <f>12-COUNTIF(H23:S23, "")</f>
        <v>6</v>
      </c>
      <c r="G23" s="94">
        <f>ROUNDUP(E23-U23,0)</f>
        <v>206</v>
      </c>
      <c r="H23" s="107" t="s">
        <v>371</v>
      </c>
      <c r="I23" s="107" t="s">
        <v>371</v>
      </c>
      <c r="J23" s="107"/>
      <c r="K23" s="107" t="s">
        <v>507</v>
      </c>
      <c r="L23" s="107" t="s">
        <v>455</v>
      </c>
      <c r="M23" s="107" t="s">
        <v>376</v>
      </c>
      <c r="N23" s="107"/>
      <c r="O23" s="107"/>
      <c r="P23" s="107"/>
      <c r="Q23" s="107" t="s">
        <v>373</v>
      </c>
      <c r="R23" s="107"/>
      <c r="S23" s="107"/>
      <c r="T23" s="94">
        <f>H23+I23+J23+K23+L23+M23+N23+O23+P23+Q23+R23+S23</f>
        <v>-32</v>
      </c>
      <c r="U23" s="160">
        <f>IF(F23=0,0,T23/F23)</f>
        <v>-5.333333333333333</v>
      </c>
      <c r="V23" s="161">
        <v>0</v>
      </c>
    </row>
    <row r="24" spans="1:22" ht="21.75" customHeight="1" x14ac:dyDescent="0.2">
      <c r="A24" s="69"/>
      <c r="B24" s="120" t="s">
        <v>462</v>
      </c>
      <c r="C24" s="120" t="s">
        <v>463</v>
      </c>
      <c r="D24" s="96" t="s">
        <v>34</v>
      </c>
      <c r="E24" s="94">
        <v>200</v>
      </c>
      <c r="F24" s="138">
        <f>12-COUNTIF(H24:S24, "")</f>
        <v>10</v>
      </c>
      <c r="G24" s="94">
        <f>ROUNDUP(E24-U24,0)</f>
        <v>205</v>
      </c>
      <c r="H24" s="107" t="s">
        <v>376</v>
      </c>
      <c r="I24" s="107" t="s">
        <v>253</v>
      </c>
      <c r="J24" s="107" t="s">
        <v>505</v>
      </c>
      <c r="K24" s="107" t="s">
        <v>507</v>
      </c>
      <c r="L24" s="107" t="s">
        <v>454</v>
      </c>
      <c r="M24" s="107" t="s">
        <v>371</v>
      </c>
      <c r="N24" s="107" t="s">
        <v>371</v>
      </c>
      <c r="O24" s="107" t="s">
        <v>374</v>
      </c>
      <c r="P24" s="107" t="s">
        <v>508</v>
      </c>
      <c r="Q24" s="107" t="s">
        <v>253</v>
      </c>
      <c r="R24" s="107"/>
      <c r="S24" s="107"/>
      <c r="T24" s="94">
        <f>H24+I24+J24+K24+L24+M24+N24+O24+P24+Q24+R24+S24</f>
        <v>-50</v>
      </c>
      <c r="U24" s="160">
        <f>IF(F24=0,0,T24/F24)</f>
        <v>-5</v>
      </c>
      <c r="V24" s="183">
        <v>0</v>
      </c>
    </row>
    <row r="25" spans="1:22" ht="21.75" customHeight="1" x14ac:dyDescent="0.2">
      <c r="A25" s="69"/>
      <c r="B25" s="156" t="s">
        <v>35</v>
      </c>
      <c r="C25" s="156" t="s">
        <v>20</v>
      </c>
      <c r="D25" s="96" t="s">
        <v>14</v>
      </c>
      <c r="E25" s="94">
        <v>201</v>
      </c>
      <c r="F25" s="138">
        <f>12-COUNTIF(H25:S25, "")</f>
        <v>10</v>
      </c>
      <c r="G25" s="94">
        <f>ROUNDUP(E25-U25,0)</f>
        <v>205</v>
      </c>
      <c r="H25" s="92">
        <v>-5</v>
      </c>
      <c r="I25" s="70" t="s">
        <v>372</v>
      </c>
      <c r="J25" s="2" t="s">
        <v>505</v>
      </c>
      <c r="K25" s="2" t="s">
        <v>253</v>
      </c>
      <c r="L25" s="86">
        <v>-2</v>
      </c>
      <c r="M25" s="86">
        <v>-4</v>
      </c>
      <c r="N25" s="86">
        <v>-4</v>
      </c>
      <c r="O25" s="86">
        <v>-2</v>
      </c>
      <c r="P25" s="86">
        <v>-5</v>
      </c>
      <c r="Q25" s="86">
        <v>1</v>
      </c>
      <c r="R25" s="86"/>
      <c r="S25" s="86"/>
      <c r="T25" s="94">
        <f>H25+I25+J25+K25+L25+M25+N25+O25+P25+Q25+R25+S25</f>
        <v>-31</v>
      </c>
      <c r="U25" s="160">
        <f>IF(F25=0,0,T25/F25)</f>
        <v>-3.1</v>
      </c>
      <c r="V25" s="161">
        <v>0</v>
      </c>
    </row>
    <row r="26" spans="1:22" ht="21.75" customHeight="1" x14ac:dyDescent="0.2">
      <c r="A26" s="69"/>
      <c r="B26" s="120" t="s">
        <v>256</v>
      </c>
      <c r="C26" s="120" t="s">
        <v>104</v>
      </c>
      <c r="D26" s="96" t="s">
        <v>34</v>
      </c>
      <c r="E26" s="94">
        <v>196</v>
      </c>
      <c r="F26" s="138">
        <f>12-COUNTIF(H26:S26, "")</f>
        <v>10</v>
      </c>
      <c r="G26" s="94">
        <f>ROUNDUP(E26-U26,0)</f>
        <v>202</v>
      </c>
      <c r="H26" s="107" t="s">
        <v>416</v>
      </c>
      <c r="I26" s="107" t="s">
        <v>395</v>
      </c>
      <c r="J26" s="107" t="s">
        <v>376</v>
      </c>
      <c r="K26" s="107" t="s">
        <v>507</v>
      </c>
      <c r="L26" s="107" t="s">
        <v>506</v>
      </c>
      <c r="M26" s="107" t="s">
        <v>506</v>
      </c>
      <c r="N26" s="107" t="s">
        <v>375</v>
      </c>
      <c r="O26" s="107" t="s">
        <v>375</v>
      </c>
      <c r="P26" s="107" t="s">
        <v>505</v>
      </c>
      <c r="Q26" s="107" t="s">
        <v>371</v>
      </c>
      <c r="R26" s="107"/>
      <c r="S26" s="107"/>
      <c r="T26" s="94">
        <f>H26+I26+J26+K26+L26+M26+N26+O26+P26+Q26+R26+S26</f>
        <v>-51</v>
      </c>
      <c r="U26" s="160">
        <f>IF(F26=0,0,T26/F26)</f>
        <v>-5.0999999999999996</v>
      </c>
      <c r="V26" s="183">
        <v>0</v>
      </c>
    </row>
    <row r="27" spans="1:22" ht="21.75" customHeight="1" x14ac:dyDescent="0.2">
      <c r="A27" s="71" t="s">
        <v>244</v>
      </c>
      <c r="B27" s="156" t="s">
        <v>73</v>
      </c>
      <c r="C27" s="156" t="s">
        <v>13</v>
      </c>
      <c r="D27" s="96" t="s">
        <v>23</v>
      </c>
      <c r="E27" s="94">
        <v>203</v>
      </c>
      <c r="F27" s="138">
        <f>12-COUNTIF(H27:S27, "")</f>
        <v>4</v>
      </c>
      <c r="G27" s="94">
        <f>ROUNDUP(E27-U27,0)</f>
        <v>208</v>
      </c>
      <c r="H27" s="92"/>
      <c r="I27" s="70" t="s">
        <v>411</v>
      </c>
      <c r="J27" s="2"/>
      <c r="K27" s="90" t="s">
        <v>253</v>
      </c>
      <c r="L27" s="86"/>
      <c r="M27" s="86">
        <v>-9</v>
      </c>
      <c r="N27" s="86">
        <v>-9</v>
      </c>
      <c r="O27" s="86"/>
      <c r="P27" s="86"/>
      <c r="Q27" s="86"/>
      <c r="R27" s="86"/>
      <c r="S27" s="2"/>
      <c r="T27" s="94">
        <f>H27+I27+J27+K27+L27+M27+N27+O27+P27+Q27+R27+S27</f>
        <v>-17</v>
      </c>
      <c r="U27" s="160">
        <f>IF(F27=0,0,T27/F27)</f>
        <v>-4.25</v>
      </c>
      <c r="V27" s="161">
        <v>1</v>
      </c>
    </row>
    <row r="28" spans="1:22" ht="21.75" customHeight="1" x14ac:dyDescent="0.2">
      <c r="A28" s="71"/>
      <c r="B28" s="156" t="s">
        <v>51</v>
      </c>
      <c r="C28" s="156" t="s">
        <v>53</v>
      </c>
      <c r="D28" s="96" t="s">
        <v>54</v>
      </c>
      <c r="E28" s="94">
        <v>203</v>
      </c>
      <c r="F28" s="138">
        <f>12-COUNTIF(H28:S28, "")</f>
        <v>7</v>
      </c>
      <c r="G28" s="94">
        <f>ROUNDUP(E28-U28,0)</f>
        <v>207</v>
      </c>
      <c r="H28" s="92">
        <v>6</v>
      </c>
      <c r="I28" s="70" t="s">
        <v>253</v>
      </c>
      <c r="J28" s="2"/>
      <c r="K28" s="2" t="s">
        <v>508</v>
      </c>
      <c r="L28" s="86">
        <v>-12</v>
      </c>
      <c r="M28" s="86">
        <v>-4</v>
      </c>
      <c r="N28" s="86"/>
      <c r="O28" s="86">
        <v>-4</v>
      </c>
      <c r="P28" s="86">
        <v>-4</v>
      </c>
      <c r="Q28" s="86"/>
      <c r="R28" s="86"/>
      <c r="S28" s="86"/>
      <c r="T28" s="94">
        <f>H28+I28+J28+K28+L28+M28+N28+O28+P28+Q28+R28+S28</f>
        <v>-25</v>
      </c>
      <c r="U28" s="160">
        <f>IF(F28=0,0,T28/F28)</f>
        <v>-3.5714285714285716</v>
      </c>
      <c r="V28" s="161">
        <v>1</v>
      </c>
    </row>
    <row r="29" spans="1:22" ht="21.75" customHeight="1" x14ac:dyDescent="0.2">
      <c r="A29" s="71" t="s">
        <v>245</v>
      </c>
      <c r="B29" s="156" t="s">
        <v>355</v>
      </c>
      <c r="C29" s="156" t="s">
        <v>109</v>
      </c>
      <c r="D29" s="96" t="s">
        <v>54</v>
      </c>
      <c r="E29" s="94">
        <v>202</v>
      </c>
      <c r="F29" s="138">
        <f>12-COUNTIF(H29:S29, "")</f>
        <v>5</v>
      </c>
      <c r="G29" s="94">
        <f>ROUNDUP(E29-U29,0)</f>
        <v>207</v>
      </c>
      <c r="H29" s="91" t="s">
        <v>370</v>
      </c>
      <c r="I29" s="2" t="s">
        <v>389</v>
      </c>
      <c r="J29" s="2"/>
      <c r="K29" s="2"/>
      <c r="L29" s="2"/>
      <c r="M29" s="2" t="s">
        <v>506</v>
      </c>
      <c r="N29" s="2" t="s">
        <v>253</v>
      </c>
      <c r="O29" s="2" t="s">
        <v>374</v>
      </c>
      <c r="P29" s="2"/>
      <c r="Q29" s="2"/>
      <c r="R29" s="2"/>
      <c r="S29" s="2"/>
      <c r="T29" s="94">
        <f>H29+I29+J29+K29+L29+M29+N29+O29+P29+Q29+R29+S29</f>
        <v>-24</v>
      </c>
      <c r="U29" s="160">
        <f>IF(F29=0,0,T29/F29)</f>
        <v>-4.8</v>
      </c>
      <c r="V29" s="161">
        <v>1</v>
      </c>
    </row>
    <row r="30" spans="1:22" ht="21.75" customHeight="1" x14ac:dyDescent="0.2">
      <c r="A30" s="71" t="s">
        <v>240</v>
      </c>
      <c r="B30" s="156" t="s">
        <v>32</v>
      </c>
      <c r="C30" s="156" t="s">
        <v>33</v>
      </c>
      <c r="D30" s="96" t="s">
        <v>34</v>
      </c>
      <c r="E30" s="94">
        <v>203</v>
      </c>
      <c r="F30" s="138">
        <f>12-COUNTIF(H30:S30, "")</f>
        <v>10</v>
      </c>
      <c r="G30" s="94">
        <f>ROUNDUP(E30-U30,0)</f>
        <v>205</v>
      </c>
      <c r="H30" s="91" t="s">
        <v>376</v>
      </c>
      <c r="I30" s="2" t="s">
        <v>401</v>
      </c>
      <c r="J30" s="2" t="s">
        <v>411</v>
      </c>
      <c r="K30" s="2" t="s">
        <v>376</v>
      </c>
      <c r="L30" s="2" t="s">
        <v>508</v>
      </c>
      <c r="M30" s="2" t="s">
        <v>372</v>
      </c>
      <c r="N30" s="2" t="s">
        <v>376</v>
      </c>
      <c r="O30" s="2" t="s">
        <v>508</v>
      </c>
      <c r="P30" s="2" t="s">
        <v>371</v>
      </c>
      <c r="Q30" s="2" t="s">
        <v>411</v>
      </c>
      <c r="R30" s="2"/>
      <c r="S30" s="2"/>
      <c r="T30" s="94">
        <f>H30+I30+J30+K30+L30+M30+N30+O30+P30+Q30+R30+S30</f>
        <v>-17</v>
      </c>
      <c r="U30" s="160">
        <f>IF(F30=0,0,T30/F30)</f>
        <v>-1.7</v>
      </c>
      <c r="V30" s="161">
        <v>1</v>
      </c>
    </row>
    <row r="31" spans="1:22" ht="21.75" customHeight="1" x14ac:dyDescent="0.2">
      <c r="A31" s="71" t="s">
        <v>235</v>
      </c>
      <c r="B31" s="156" t="s">
        <v>72</v>
      </c>
      <c r="C31" s="156" t="s">
        <v>53</v>
      </c>
      <c r="D31" s="96" t="s">
        <v>14</v>
      </c>
      <c r="E31" s="94">
        <v>202</v>
      </c>
      <c r="F31" s="138">
        <f>12-COUNTIF(H31:S31, "")</f>
        <v>10</v>
      </c>
      <c r="G31" s="94">
        <f>ROUNDUP(E31-U31,0)</f>
        <v>204</v>
      </c>
      <c r="H31" s="92">
        <v>2</v>
      </c>
      <c r="I31" s="70" t="s">
        <v>416</v>
      </c>
      <c r="J31" s="2" t="s">
        <v>376</v>
      </c>
      <c r="K31" s="2" t="s">
        <v>372</v>
      </c>
      <c r="L31" s="86">
        <v>-4</v>
      </c>
      <c r="M31" s="86">
        <v>-2</v>
      </c>
      <c r="N31" s="86">
        <v>-4</v>
      </c>
      <c r="O31" s="86">
        <v>-4</v>
      </c>
      <c r="P31" s="86">
        <v>-5</v>
      </c>
      <c r="Q31" s="86">
        <v>5</v>
      </c>
      <c r="R31" s="86"/>
      <c r="S31" s="86"/>
      <c r="T31" s="94">
        <f>H31+I31+J31+K31+L31+M31+N31+O31+P31+Q31+R31+S31</f>
        <v>-14</v>
      </c>
      <c r="U31" s="160">
        <f>IF(F31=0,0,T31/F31)</f>
        <v>-1.4</v>
      </c>
      <c r="V31" s="161">
        <v>1</v>
      </c>
    </row>
    <row r="32" spans="1:22" ht="21.75" customHeight="1" x14ac:dyDescent="0.2">
      <c r="A32" s="71" t="s">
        <v>242</v>
      </c>
      <c r="B32" s="156" t="s">
        <v>77</v>
      </c>
      <c r="C32" s="156" t="s">
        <v>78</v>
      </c>
      <c r="D32" s="96" t="s">
        <v>54</v>
      </c>
      <c r="E32" s="94">
        <v>202</v>
      </c>
      <c r="F32" s="138">
        <f>12-COUNTIF(H32:S32, "")</f>
        <v>8</v>
      </c>
      <c r="G32" s="94">
        <f>ROUNDUP(E32-U32,0)</f>
        <v>204</v>
      </c>
      <c r="H32" s="92">
        <v>-3</v>
      </c>
      <c r="I32" s="70" t="s">
        <v>398</v>
      </c>
      <c r="J32" s="2" t="s">
        <v>372</v>
      </c>
      <c r="K32" s="2" t="s">
        <v>376</v>
      </c>
      <c r="L32" s="86"/>
      <c r="M32" s="86">
        <v>-5</v>
      </c>
      <c r="N32" s="86">
        <v>-3</v>
      </c>
      <c r="O32" s="86">
        <v>-5</v>
      </c>
      <c r="P32" s="86">
        <v>1</v>
      </c>
      <c r="Q32" s="86"/>
      <c r="R32" s="86"/>
      <c r="S32" s="86"/>
      <c r="T32" s="94">
        <f>H32+I32+J32+K32+L32+M32+N32+O32+P32+Q32+R32+S32</f>
        <v>-12</v>
      </c>
      <c r="U32" s="160">
        <f>IF(F32=0,0,T32/F32)</f>
        <v>-1.5</v>
      </c>
      <c r="V32" s="161">
        <v>1</v>
      </c>
    </row>
    <row r="33" spans="1:22" ht="21.75" customHeight="1" x14ac:dyDescent="0.2">
      <c r="A33" s="71" t="s">
        <v>247</v>
      </c>
      <c r="B33" s="156" t="s">
        <v>67</v>
      </c>
      <c r="C33" s="156" t="s">
        <v>29</v>
      </c>
      <c r="D33" s="96" t="s">
        <v>14</v>
      </c>
      <c r="E33" s="94">
        <v>201</v>
      </c>
      <c r="F33" s="138">
        <f>12-COUNTIF(H33:S33, "")</f>
        <v>9</v>
      </c>
      <c r="G33" s="94">
        <f>ROUNDUP(E33-U33,0)</f>
        <v>203</v>
      </c>
      <c r="H33" s="92">
        <v>1</v>
      </c>
      <c r="I33" s="70" t="s">
        <v>395</v>
      </c>
      <c r="J33" s="2" t="s">
        <v>376</v>
      </c>
      <c r="K33" s="2" t="s">
        <v>371</v>
      </c>
      <c r="L33" s="86"/>
      <c r="M33" s="86">
        <v>0</v>
      </c>
      <c r="N33" s="86">
        <v>-4</v>
      </c>
      <c r="O33" s="86">
        <v>-1</v>
      </c>
      <c r="P33" s="86">
        <v>-6</v>
      </c>
      <c r="Q33" s="86">
        <v>0</v>
      </c>
      <c r="R33" s="86"/>
      <c r="S33" s="86"/>
      <c r="T33" s="94">
        <f>H33+I33+J33+K33+L33+M33+N33+O33+P33+Q33+R33+S33</f>
        <v>-14</v>
      </c>
      <c r="U33" s="160">
        <f>IF(F33=0,0,T33/F33)</f>
        <v>-1.5555555555555556</v>
      </c>
      <c r="V33" s="161">
        <v>1</v>
      </c>
    </row>
    <row r="34" spans="1:22" ht="21.75" customHeight="1" x14ac:dyDescent="0.2">
      <c r="A34" s="71" t="s">
        <v>237</v>
      </c>
      <c r="B34" s="156" t="s">
        <v>17</v>
      </c>
      <c r="C34" s="156" t="s">
        <v>18</v>
      </c>
      <c r="D34" s="96" t="s">
        <v>23</v>
      </c>
      <c r="E34" s="94">
        <v>200</v>
      </c>
      <c r="F34" s="138">
        <f>12-COUNTIF(H34:S34, "")</f>
        <v>9</v>
      </c>
      <c r="G34" s="94">
        <f>ROUNDUP(E34-U34,0)</f>
        <v>202</v>
      </c>
      <c r="H34" s="92">
        <v>4</v>
      </c>
      <c r="I34" s="70" t="s">
        <v>373</v>
      </c>
      <c r="J34" s="2"/>
      <c r="K34" s="2" t="s">
        <v>372</v>
      </c>
      <c r="L34" s="86">
        <v>-13</v>
      </c>
      <c r="M34" s="86">
        <v>-1</v>
      </c>
      <c r="N34" s="86">
        <v>1</v>
      </c>
      <c r="O34" s="86">
        <v>-4</v>
      </c>
      <c r="P34" s="86">
        <v>0</v>
      </c>
      <c r="Q34" s="86">
        <v>-2</v>
      </c>
      <c r="R34" s="86"/>
      <c r="S34" s="86"/>
      <c r="T34" s="94">
        <f>H34+I34+J34+K34+L34+M34+N34+O34+P34+Q34+R34+S34</f>
        <v>-18</v>
      </c>
      <c r="U34" s="160">
        <f>IF(F34=0,0,T34/F34)</f>
        <v>-2</v>
      </c>
      <c r="V34" s="161">
        <v>1</v>
      </c>
    </row>
    <row r="35" spans="1:22" ht="21.75" customHeight="1" x14ac:dyDescent="0.2">
      <c r="A35" s="71" t="s">
        <v>243</v>
      </c>
      <c r="B35" s="156" t="s">
        <v>96</v>
      </c>
      <c r="C35" s="156" t="s">
        <v>31</v>
      </c>
      <c r="D35" s="96" t="s">
        <v>80</v>
      </c>
      <c r="E35" s="94">
        <v>201</v>
      </c>
      <c r="F35" s="138">
        <f>12-COUNTIF(H35:S35, "")</f>
        <v>9</v>
      </c>
      <c r="G35" s="94">
        <f>ROUNDUP(E35-U35,0)</f>
        <v>202</v>
      </c>
      <c r="H35" s="92"/>
      <c r="I35" s="70" t="s">
        <v>389</v>
      </c>
      <c r="J35" s="2" t="s">
        <v>372</v>
      </c>
      <c r="K35" s="2" t="s">
        <v>403</v>
      </c>
      <c r="L35" s="86">
        <v>-6</v>
      </c>
      <c r="M35" s="86">
        <v>3</v>
      </c>
      <c r="N35" s="86">
        <v>-5</v>
      </c>
      <c r="O35" s="86">
        <v>-3</v>
      </c>
      <c r="P35" s="86">
        <v>-4</v>
      </c>
      <c r="Q35" s="86">
        <v>-1</v>
      </c>
      <c r="R35" s="86"/>
      <c r="S35" s="86"/>
      <c r="T35" s="94">
        <f>H35+I35+J35+K35+L35+M35+N35+O35+P35+Q35+R35+S35</f>
        <v>-7</v>
      </c>
      <c r="U35" s="160">
        <f>IF(F35=0,0,T35/F35)</f>
        <v>-0.77777777777777779</v>
      </c>
      <c r="V35" s="161">
        <v>1</v>
      </c>
    </row>
    <row r="36" spans="1:22" ht="21.75" customHeight="1" x14ac:dyDescent="0.2">
      <c r="A36" s="71" t="s">
        <v>249</v>
      </c>
      <c r="B36" s="156" t="s">
        <v>246</v>
      </c>
      <c r="C36" s="156" t="s">
        <v>29</v>
      </c>
      <c r="D36" s="96" t="s">
        <v>23</v>
      </c>
      <c r="E36" s="94">
        <v>198</v>
      </c>
      <c r="F36" s="138">
        <f>12-COUNTIF(H36:S36, "")</f>
        <v>8</v>
      </c>
      <c r="G36" s="94">
        <f>ROUNDUP(E36-U36,0)</f>
        <v>201</v>
      </c>
      <c r="H36" s="91" t="s">
        <v>395</v>
      </c>
      <c r="I36" s="2" t="s">
        <v>416</v>
      </c>
      <c r="J36" s="2"/>
      <c r="K36" s="2" t="s">
        <v>374</v>
      </c>
      <c r="L36" s="2" t="s">
        <v>508</v>
      </c>
      <c r="M36" s="2" t="s">
        <v>376</v>
      </c>
      <c r="N36" s="2" t="s">
        <v>505</v>
      </c>
      <c r="O36" s="2"/>
      <c r="P36" s="2" t="s">
        <v>371</v>
      </c>
      <c r="Q36" s="2" t="s">
        <v>411</v>
      </c>
      <c r="R36" s="2"/>
      <c r="S36" s="2"/>
      <c r="T36" s="94">
        <f>H36+I36+J36+K36+L36+M36+N36+O36+P36+Q36+R36+S36</f>
        <v>-21</v>
      </c>
      <c r="U36" s="160">
        <f>IF(F36=0,0,T36/F36)</f>
        <v>-2.625</v>
      </c>
      <c r="V36" s="161">
        <v>1</v>
      </c>
    </row>
    <row r="37" spans="1:22" ht="21.75" customHeight="1" x14ac:dyDescent="0.2">
      <c r="A37" s="71" t="s">
        <v>240</v>
      </c>
      <c r="B37" s="156" t="s">
        <v>41</v>
      </c>
      <c r="C37" s="156" t="s">
        <v>43</v>
      </c>
      <c r="D37" s="96" t="s">
        <v>23</v>
      </c>
      <c r="E37" s="94">
        <v>199</v>
      </c>
      <c r="F37" s="138">
        <f>12-COUNTIF(H37:S37, "")</f>
        <v>9</v>
      </c>
      <c r="G37" s="94">
        <f>ROUNDUP(E37-U37,0)</f>
        <v>201</v>
      </c>
      <c r="H37" s="92">
        <v>-2</v>
      </c>
      <c r="I37" s="70"/>
      <c r="J37" s="2" t="s">
        <v>373</v>
      </c>
      <c r="K37" s="2" t="s">
        <v>508</v>
      </c>
      <c r="L37" s="86">
        <v>-11</v>
      </c>
      <c r="M37" s="86">
        <v>3</v>
      </c>
      <c r="N37" s="86">
        <v>0</v>
      </c>
      <c r="O37" s="86">
        <v>-2</v>
      </c>
      <c r="P37" s="86">
        <v>-2</v>
      </c>
      <c r="Q37" s="86">
        <v>4</v>
      </c>
      <c r="R37" s="86"/>
      <c r="S37" s="86"/>
      <c r="T37" s="94">
        <f>H37+I37+J37+K37+L37+M37+N37+O37+P37+Q37+R37+S37</f>
        <v>-18</v>
      </c>
      <c r="U37" s="160">
        <f>IF(F37=0,0,T37/F37)</f>
        <v>-2</v>
      </c>
      <c r="V37" s="161">
        <v>1</v>
      </c>
    </row>
    <row r="38" spans="1:22" ht="21.75" customHeight="1" x14ac:dyDescent="0.2">
      <c r="A38" s="71"/>
      <c r="B38" s="156" t="s">
        <v>436</v>
      </c>
      <c r="C38" s="156" t="s">
        <v>276</v>
      </c>
      <c r="D38" s="96" t="s">
        <v>449</v>
      </c>
      <c r="E38" s="94">
        <v>200</v>
      </c>
      <c r="F38" s="138">
        <f>12-COUNTIF(H38:S38, "")</f>
        <v>9</v>
      </c>
      <c r="G38" s="94">
        <f>ROUNDUP(E38-U38,0)</f>
        <v>201</v>
      </c>
      <c r="H38" s="91" t="s">
        <v>253</v>
      </c>
      <c r="I38" s="2" t="s">
        <v>373</v>
      </c>
      <c r="J38" s="2" t="s">
        <v>371</v>
      </c>
      <c r="K38" s="2" t="s">
        <v>372</v>
      </c>
      <c r="L38" s="2"/>
      <c r="M38" s="2" t="s">
        <v>373</v>
      </c>
      <c r="N38" s="2" t="s">
        <v>373</v>
      </c>
      <c r="O38" s="2" t="s">
        <v>389</v>
      </c>
      <c r="P38" s="2" t="s">
        <v>376</v>
      </c>
      <c r="Q38" s="2" t="s">
        <v>397</v>
      </c>
      <c r="R38" s="2"/>
      <c r="S38" s="2"/>
      <c r="T38" s="94">
        <f>H38+I38+J38+K38+L38+M38+N38+O38+P38+Q38+R38+S38</f>
        <v>-6</v>
      </c>
      <c r="U38" s="160">
        <f>IF(F38=0,0,T38/F38)</f>
        <v>-0.66666666666666663</v>
      </c>
      <c r="V38" s="161">
        <v>1</v>
      </c>
    </row>
    <row r="39" spans="1:22" ht="21.75" customHeight="1" x14ac:dyDescent="0.2">
      <c r="A39" s="71"/>
      <c r="B39" s="156" t="s">
        <v>30</v>
      </c>
      <c r="C39" s="156" t="s">
        <v>31</v>
      </c>
      <c r="D39" s="96" t="s">
        <v>25</v>
      </c>
      <c r="E39" s="94">
        <v>201</v>
      </c>
      <c r="F39" s="138">
        <f>12-COUNTIF(H39:S39, "")</f>
        <v>10</v>
      </c>
      <c r="G39" s="94">
        <f>ROUNDUP(E39-U39,0)</f>
        <v>201</v>
      </c>
      <c r="H39" s="92">
        <v>5</v>
      </c>
      <c r="I39" s="70" t="s">
        <v>391</v>
      </c>
      <c r="J39" s="2" t="s">
        <v>507</v>
      </c>
      <c r="K39" s="2" t="s">
        <v>389</v>
      </c>
      <c r="L39" s="86">
        <v>-3</v>
      </c>
      <c r="M39" s="86">
        <v>-1</v>
      </c>
      <c r="N39" s="86">
        <v>-3</v>
      </c>
      <c r="O39" s="86">
        <v>-6</v>
      </c>
      <c r="P39" s="86">
        <v>6</v>
      </c>
      <c r="Q39" s="86">
        <v>-2</v>
      </c>
      <c r="R39" s="86"/>
      <c r="S39" s="86"/>
      <c r="T39" s="94">
        <f>H39+I39+J39+K39+L39+M39+N39+O39+P39+Q39+R39+S39</f>
        <v>0</v>
      </c>
      <c r="U39" s="160">
        <f>IF(F39=0,0,T39/F39)</f>
        <v>0</v>
      </c>
      <c r="V39" s="161">
        <v>1</v>
      </c>
    </row>
    <row r="40" spans="1:22" ht="21.75" customHeight="1" x14ac:dyDescent="0.2">
      <c r="A40" s="71"/>
      <c r="B40" s="156" t="s">
        <v>432</v>
      </c>
      <c r="C40" s="156" t="s">
        <v>120</v>
      </c>
      <c r="D40" s="96" t="s">
        <v>11</v>
      </c>
      <c r="E40" s="94">
        <v>197</v>
      </c>
      <c r="F40" s="138">
        <f>12-COUNTIF(H40:S40, "")</f>
        <v>9</v>
      </c>
      <c r="G40" s="94">
        <f>ROUNDUP(E40-U40,0)</f>
        <v>198</v>
      </c>
      <c r="H40" s="91" t="s">
        <v>373</v>
      </c>
      <c r="I40" s="2" t="s">
        <v>411</v>
      </c>
      <c r="J40" s="2" t="s">
        <v>508</v>
      </c>
      <c r="K40" s="2" t="s">
        <v>372</v>
      </c>
      <c r="L40" s="2" t="s">
        <v>416</v>
      </c>
      <c r="M40" s="2" t="s">
        <v>416</v>
      </c>
      <c r="N40" s="2"/>
      <c r="O40" s="2" t="s">
        <v>373</v>
      </c>
      <c r="P40" s="2" t="s">
        <v>507</v>
      </c>
      <c r="Q40" s="2" t="s">
        <v>416</v>
      </c>
      <c r="R40" s="2"/>
      <c r="S40" s="2"/>
      <c r="T40" s="94">
        <f>H40+I40+J40+K40+L40+M40+N40+O40+P40+Q40+R40+S40</f>
        <v>-5</v>
      </c>
      <c r="U40" s="160">
        <f>IF(F40=0,0,T40/F40)</f>
        <v>-0.55555555555555558</v>
      </c>
      <c r="V40" s="161">
        <v>1</v>
      </c>
    </row>
    <row r="41" spans="1:22" ht="21.75" customHeight="1" x14ac:dyDescent="0.2">
      <c r="A41" s="71"/>
      <c r="B41" s="156" t="s">
        <v>358</v>
      </c>
      <c r="C41" s="156" t="s">
        <v>22</v>
      </c>
      <c r="D41" s="96" t="s">
        <v>11</v>
      </c>
      <c r="E41" s="94">
        <v>196</v>
      </c>
      <c r="F41" s="138">
        <f>12-COUNTIF(H41:S41, "")</f>
        <v>9</v>
      </c>
      <c r="G41" s="94">
        <f>ROUNDUP(E41-U41,0)</f>
        <v>197</v>
      </c>
      <c r="H41" s="92"/>
      <c r="I41" s="70" t="s">
        <v>483</v>
      </c>
      <c r="J41" s="2" t="s">
        <v>374</v>
      </c>
      <c r="K41" s="2" t="s">
        <v>397</v>
      </c>
      <c r="L41" s="86">
        <v>-4</v>
      </c>
      <c r="M41" s="86">
        <v>-3</v>
      </c>
      <c r="N41" s="86">
        <v>-6</v>
      </c>
      <c r="O41" s="86">
        <v>-8</v>
      </c>
      <c r="P41" s="86">
        <v>-1</v>
      </c>
      <c r="Q41" s="86">
        <v>4</v>
      </c>
      <c r="R41" s="86"/>
      <c r="S41" s="86"/>
      <c r="T41" s="94">
        <f>H41+I41+J41+K41+L41+M41+N41+O41+P41+Q41+R41+S41</f>
        <v>-2</v>
      </c>
      <c r="U41" s="160">
        <f>IF(F41=0,0,T41/F41)</f>
        <v>-0.22222222222222221</v>
      </c>
      <c r="V41" s="161">
        <v>1</v>
      </c>
    </row>
    <row r="42" spans="1:22" ht="21.75" customHeight="1" x14ac:dyDescent="0.2">
      <c r="A42" s="71"/>
      <c r="B42" s="156" t="s">
        <v>400</v>
      </c>
      <c r="C42" s="156" t="s">
        <v>69</v>
      </c>
      <c r="D42" s="96" t="s">
        <v>11</v>
      </c>
      <c r="E42" s="94">
        <v>194</v>
      </c>
      <c r="F42" s="138">
        <f>12-COUNTIF(H42:S42, "")</f>
        <v>9</v>
      </c>
      <c r="G42" s="94">
        <f>ROUNDUP(E42-U42,0)</f>
        <v>196</v>
      </c>
      <c r="H42" s="91" t="s">
        <v>398</v>
      </c>
      <c r="I42" s="2" t="s">
        <v>416</v>
      </c>
      <c r="J42" s="2" t="s">
        <v>507</v>
      </c>
      <c r="K42" s="2" t="s">
        <v>373</v>
      </c>
      <c r="L42" s="2" t="s">
        <v>505</v>
      </c>
      <c r="M42" s="2" t="s">
        <v>253</v>
      </c>
      <c r="N42" s="2"/>
      <c r="O42" s="2" t="s">
        <v>505</v>
      </c>
      <c r="P42" s="2" t="s">
        <v>371</v>
      </c>
      <c r="Q42" s="2" t="s">
        <v>253</v>
      </c>
      <c r="R42" s="2"/>
      <c r="S42" s="2"/>
      <c r="T42" s="94">
        <f>H42+I42+J42+K42+L42+M42+N42+O42+P42+Q42+R42+S42</f>
        <v>-15</v>
      </c>
      <c r="U42" s="160">
        <f>IF(F42=0,0,T42/F42)</f>
        <v>-1.6666666666666667</v>
      </c>
      <c r="V42" s="161">
        <v>1</v>
      </c>
    </row>
    <row r="43" spans="1:22" ht="21.75" customHeight="1" x14ac:dyDescent="0.2">
      <c r="A43" s="72" t="s">
        <v>250</v>
      </c>
      <c r="B43" s="156" t="s">
        <v>56</v>
      </c>
      <c r="C43" s="156" t="s">
        <v>57</v>
      </c>
      <c r="D43" s="96" t="s">
        <v>25</v>
      </c>
      <c r="E43" s="94">
        <v>205</v>
      </c>
      <c r="F43" s="138">
        <f>12-COUNTIF(H43:S43, "")</f>
        <v>2</v>
      </c>
      <c r="G43" s="94">
        <f>ROUNDUP(E43-U43,0)</f>
        <v>212</v>
      </c>
      <c r="H43" s="91"/>
      <c r="I43" s="2" t="s">
        <v>371</v>
      </c>
      <c r="J43" s="2"/>
      <c r="K43" s="2"/>
      <c r="L43" s="2"/>
      <c r="M43" s="2"/>
      <c r="N43" s="2"/>
      <c r="O43" s="2" t="s">
        <v>505</v>
      </c>
      <c r="P43" s="2"/>
      <c r="Q43" s="2"/>
      <c r="R43" s="2"/>
      <c r="S43" s="2"/>
      <c r="T43" s="94">
        <f>H43+I43+J43+K43+L43+M43+N43+O43+P43+Q43+R43+S43</f>
        <v>-13</v>
      </c>
      <c r="U43" s="160">
        <f>IF(F43=0,0,T43/F43)</f>
        <v>-6.5</v>
      </c>
      <c r="V43" s="161">
        <v>2</v>
      </c>
    </row>
    <row r="44" spans="1:22" ht="21.75" customHeight="1" x14ac:dyDescent="0.2">
      <c r="A44" s="72"/>
      <c r="B44" s="156" t="s">
        <v>457</v>
      </c>
      <c r="C44" s="156" t="s">
        <v>24</v>
      </c>
      <c r="D44" s="96" t="s">
        <v>34</v>
      </c>
      <c r="E44" s="94">
        <v>200</v>
      </c>
      <c r="F44" s="138">
        <f>12-COUNTIF(H44:S44, "")</f>
        <v>3</v>
      </c>
      <c r="G44" s="94">
        <f>ROUNDUP(E44-U44,0)</f>
        <v>206</v>
      </c>
      <c r="H44" s="91" t="s">
        <v>375</v>
      </c>
      <c r="I44" s="2" t="s">
        <v>376</v>
      </c>
      <c r="J44" s="2"/>
      <c r="K44" s="2"/>
      <c r="L44" s="2"/>
      <c r="M44" s="2"/>
      <c r="N44" s="2" t="s">
        <v>371</v>
      </c>
      <c r="O44" s="2"/>
      <c r="P44" s="2"/>
      <c r="Q44" s="2"/>
      <c r="R44" s="2"/>
      <c r="S44" s="2"/>
      <c r="T44" s="94">
        <f>H44+I44+J44+K44+L44+M44+N44+O44+P44+Q44+R44+S44</f>
        <v>-18</v>
      </c>
      <c r="U44" s="160">
        <f>IF(F44=0,0,T44/F44)</f>
        <v>-6</v>
      </c>
      <c r="V44" s="161">
        <v>2</v>
      </c>
    </row>
    <row r="45" spans="1:22" ht="21.75" customHeight="1" x14ac:dyDescent="0.2">
      <c r="A45" s="72" t="s">
        <v>245</v>
      </c>
      <c r="B45" s="156" t="s">
        <v>4</v>
      </c>
      <c r="C45" s="156" t="s">
        <v>5</v>
      </c>
      <c r="D45" s="96" t="s">
        <v>11</v>
      </c>
      <c r="E45" s="94">
        <v>201</v>
      </c>
      <c r="F45" s="138">
        <f>12-COUNTIF(H45:S45, "")</f>
        <v>8</v>
      </c>
      <c r="G45" s="94">
        <f>ROUNDUP(E45-U45,0)</f>
        <v>202</v>
      </c>
      <c r="H45" s="92">
        <v>0</v>
      </c>
      <c r="I45" s="70" t="s">
        <v>397</v>
      </c>
      <c r="J45" s="2"/>
      <c r="K45" s="2" t="s">
        <v>389</v>
      </c>
      <c r="L45" s="86">
        <v>-10</v>
      </c>
      <c r="M45" s="86">
        <v>-1</v>
      </c>
      <c r="N45" s="86"/>
      <c r="O45" s="86">
        <v>-4</v>
      </c>
      <c r="P45" s="86">
        <v>-2</v>
      </c>
      <c r="Q45" s="86">
        <v>7</v>
      </c>
      <c r="R45" s="86"/>
      <c r="S45" s="86"/>
      <c r="T45" s="94">
        <f>H45+I45+J45+K45+L45+M45+N45+O45+P45+Q45+R45+S45</f>
        <v>-3</v>
      </c>
      <c r="U45" s="160">
        <f>IF(F45=0,0,T45/F45)</f>
        <v>-0.375</v>
      </c>
      <c r="V45" s="161">
        <v>2</v>
      </c>
    </row>
    <row r="46" spans="1:22" ht="21.75" customHeight="1" x14ac:dyDescent="0.2">
      <c r="A46" s="72" t="s">
        <v>240</v>
      </c>
      <c r="B46" s="156" t="s">
        <v>61</v>
      </c>
      <c r="C46" s="156" t="s">
        <v>53</v>
      </c>
      <c r="D46" s="96" t="s">
        <v>11</v>
      </c>
      <c r="E46" s="94">
        <v>198</v>
      </c>
      <c r="F46" s="138">
        <f>12-COUNTIF(H46:S46, "")</f>
        <v>8</v>
      </c>
      <c r="G46" s="94">
        <f>ROUNDUP(E46-U46,0)</f>
        <v>200</v>
      </c>
      <c r="H46" s="92">
        <v>0</v>
      </c>
      <c r="I46" s="70" t="s">
        <v>395</v>
      </c>
      <c r="J46" s="2"/>
      <c r="K46" s="2" t="s">
        <v>508</v>
      </c>
      <c r="L46" s="86">
        <v>-11</v>
      </c>
      <c r="M46" s="86">
        <v>1</v>
      </c>
      <c r="N46" s="86">
        <v>0</v>
      </c>
      <c r="O46" s="86">
        <v>0</v>
      </c>
      <c r="P46" s="86"/>
      <c r="Q46" s="86">
        <v>1</v>
      </c>
      <c r="R46" s="86"/>
      <c r="S46" s="86"/>
      <c r="T46" s="94">
        <f>H46+I46+J46+K46+L46+M46+N46+O46+P46+Q46+R46+S46</f>
        <v>-12</v>
      </c>
      <c r="U46" s="160">
        <f>IF(F46=0,0,T46/F46)</f>
        <v>-1.5</v>
      </c>
      <c r="V46" s="161">
        <v>2</v>
      </c>
    </row>
    <row r="47" spans="1:22" ht="21.75" customHeight="1" x14ac:dyDescent="0.2">
      <c r="A47" s="72" t="s">
        <v>235</v>
      </c>
      <c r="B47" s="156" t="s">
        <v>21</v>
      </c>
      <c r="C47" s="156" t="s">
        <v>22</v>
      </c>
      <c r="D47" s="96" t="s">
        <v>14</v>
      </c>
      <c r="E47" s="94">
        <v>201</v>
      </c>
      <c r="F47" s="138">
        <f>12-COUNTIF(H47:S47, "")</f>
        <v>7</v>
      </c>
      <c r="G47" s="94">
        <f>ROUNDUP(E47-U47,0)</f>
        <v>200</v>
      </c>
      <c r="H47" s="92">
        <v>1</v>
      </c>
      <c r="I47" s="70" t="s">
        <v>390</v>
      </c>
      <c r="J47" s="2" t="s">
        <v>507</v>
      </c>
      <c r="K47" s="2" t="s">
        <v>373</v>
      </c>
      <c r="L47" s="86"/>
      <c r="M47" s="86">
        <v>-3</v>
      </c>
      <c r="N47" s="86"/>
      <c r="O47" s="86"/>
      <c r="P47" s="86">
        <v>2</v>
      </c>
      <c r="Q47" s="86">
        <v>6</v>
      </c>
      <c r="R47" s="86"/>
      <c r="S47" s="86"/>
      <c r="T47" s="94">
        <f>H47+I47+J47+K47+L47+M47+N47+O47+P47+Q47+R47+S47</f>
        <v>8</v>
      </c>
      <c r="U47" s="160">
        <f>IF(F47=0,0,T47/F47)</f>
        <v>1.1428571428571428</v>
      </c>
      <c r="V47" s="161">
        <v>2</v>
      </c>
    </row>
    <row r="48" spans="1:22" ht="21.75" customHeight="1" x14ac:dyDescent="0.2">
      <c r="A48" s="72" t="s">
        <v>242</v>
      </c>
      <c r="B48" s="156" t="s">
        <v>378</v>
      </c>
      <c r="C48" s="156" t="s">
        <v>379</v>
      </c>
      <c r="D48" s="96" t="s">
        <v>11</v>
      </c>
      <c r="E48" s="94">
        <v>199</v>
      </c>
      <c r="F48" s="138">
        <f>12-COUNTIF(H48:S48, "")</f>
        <v>10</v>
      </c>
      <c r="G48" s="94">
        <f>ROUNDUP(E48-U48,0)</f>
        <v>200</v>
      </c>
      <c r="H48" s="91" t="s">
        <v>416</v>
      </c>
      <c r="I48" s="2" t="s">
        <v>372</v>
      </c>
      <c r="J48" s="2" t="s">
        <v>253</v>
      </c>
      <c r="K48" s="2" t="s">
        <v>372</v>
      </c>
      <c r="L48" s="2" t="s">
        <v>373</v>
      </c>
      <c r="M48" s="2" t="s">
        <v>253</v>
      </c>
      <c r="N48" s="2" t="s">
        <v>376</v>
      </c>
      <c r="O48" s="2" t="s">
        <v>376</v>
      </c>
      <c r="P48" s="2" t="s">
        <v>373</v>
      </c>
      <c r="Q48" s="2" t="s">
        <v>416</v>
      </c>
      <c r="R48" s="2"/>
      <c r="S48" s="2"/>
      <c r="T48" s="94">
        <f>H48+I48+J48+K48+L48+M48+N48+O48+P48+Q48+R48+S48</f>
        <v>-6</v>
      </c>
      <c r="U48" s="160">
        <f>IF(F48=0,0,T48/F48)</f>
        <v>-0.6</v>
      </c>
      <c r="V48" s="161">
        <v>2</v>
      </c>
    </row>
    <row r="49" spans="1:22" ht="21.75" customHeight="1" x14ac:dyDescent="0.2">
      <c r="A49" s="72" t="s">
        <v>247</v>
      </c>
      <c r="B49" s="156" t="s">
        <v>9</v>
      </c>
      <c r="C49" s="156" t="s">
        <v>10</v>
      </c>
      <c r="D49" s="96" t="s">
        <v>11</v>
      </c>
      <c r="E49" s="94">
        <v>199</v>
      </c>
      <c r="F49" s="138">
        <f>12-COUNTIF(H49:S49, "")</f>
        <v>9</v>
      </c>
      <c r="G49" s="94">
        <f>ROUNDUP(E49-U49,0)</f>
        <v>200</v>
      </c>
      <c r="H49" s="92">
        <v>-2</v>
      </c>
      <c r="I49" s="70" t="s">
        <v>392</v>
      </c>
      <c r="J49" s="2" t="s">
        <v>374</v>
      </c>
      <c r="K49" s="2"/>
      <c r="L49" s="86">
        <v>-7</v>
      </c>
      <c r="M49" s="86">
        <v>-1</v>
      </c>
      <c r="N49" s="86">
        <v>1</v>
      </c>
      <c r="O49" s="86">
        <v>-1</v>
      </c>
      <c r="P49" s="86">
        <v>-1</v>
      </c>
      <c r="Q49" s="86">
        <v>4</v>
      </c>
      <c r="R49" s="86"/>
      <c r="S49" s="86"/>
      <c r="T49" s="94">
        <f>H49+I49+J49+K49+L49+M49+N49+O49+P49+Q49+R49+S49</f>
        <v>-3</v>
      </c>
      <c r="U49" s="160">
        <f>IF(F49=0,0,T49/F49)</f>
        <v>-0.33333333333333331</v>
      </c>
      <c r="V49" s="161">
        <v>2</v>
      </c>
    </row>
    <row r="50" spans="1:22" ht="21.75" customHeight="1" x14ac:dyDescent="0.2">
      <c r="A50" s="72" t="s">
        <v>237</v>
      </c>
      <c r="B50" s="156" t="s">
        <v>52</v>
      </c>
      <c r="C50" s="156" t="s">
        <v>55</v>
      </c>
      <c r="D50" s="96" t="s">
        <v>11</v>
      </c>
      <c r="E50" s="94">
        <v>198</v>
      </c>
      <c r="F50" s="138">
        <f>12-COUNTIF(H50:S50, "")</f>
        <v>10</v>
      </c>
      <c r="G50" s="94">
        <f>ROUNDUP(E50-U50,0)</f>
        <v>199</v>
      </c>
      <c r="H50" s="91" t="s">
        <v>253</v>
      </c>
      <c r="I50" s="2" t="s">
        <v>486</v>
      </c>
      <c r="J50" s="2" t="s">
        <v>253</v>
      </c>
      <c r="K50" s="2" t="s">
        <v>411</v>
      </c>
      <c r="L50" s="2" t="s">
        <v>508</v>
      </c>
      <c r="M50" s="2" t="s">
        <v>507</v>
      </c>
      <c r="N50" s="2" t="s">
        <v>507</v>
      </c>
      <c r="O50" s="2" t="s">
        <v>372</v>
      </c>
      <c r="P50" s="2" t="s">
        <v>507</v>
      </c>
      <c r="Q50" s="2" t="s">
        <v>395</v>
      </c>
      <c r="R50" s="2"/>
      <c r="S50" s="2"/>
      <c r="T50" s="94">
        <f>H50+I50+J50+K50+L50+M50+N50+O50+P50+Q50+R50+S50</f>
        <v>-3</v>
      </c>
      <c r="U50" s="160">
        <f>IF(F50=0,0,T50/F50)</f>
        <v>-0.3</v>
      </c>
      <c r="V50" s="161">
        <v>2</v>
      </c>
    </row>
    <row r="51" spans="1:22" ht="21.75" customHeight="1" x14ac:dyDescent="0.2">
      <c r="A51" s="72" t="s">
        <v>243</v>
      </c>
      <c r="B51" s="156" t="s">
        <v>15</v>
      </c>
      <c r="C51" s="156" t="s">
        <v>10</v>
      </c>
      <c r="D51" s="96" t="s">
        <v>23</v>
      </c>
      <c r="E51" s="94">
        <v>197</v>
      </c>
      <c r="F51" s="138">
        <f>12-COUNTIF(H51:S51, "")</f>
        <v>10</v>
      </c>
      <c r="G51" s="94">
        <f>ROUNDUP(E51-U51,0)</f>
        <v>197</v>
      </c>
      <c r="H51" s="92">
        <v>1</v>
      </c>
      <c r="I51" s="70" t="s">
        <v>395</v>
      </c>
      <c r="J51" s="2" t="s">
        <v>253</v>
      </c>
      <c r="K51" s="2" t="s">
        <v>395</v>
      </c>
      <c r="L51" s="86">
        <v>-5</v>
      </c>
      <c r="M51" s="86">
        <v>7</v>
      </c>
      <c r="N51" s="86">
        <v>-6</v>
      </c>
      <c r="O51" s="86">
        <v>-4</v>
      </c>
      <c r="P51" s="86">
        <v>-1</v>
      </c>
      <c r="Q51" s="86">
        <v>0</v>
      </c>
      <c r="R51" s="86"/>
      <c r="S51" s="86"/>
      <c r="T51" s="94">
        <f>H51+I51+J51+K51+L51+M51+N51+O51+P51+Q51+R51+S51</f>
        <v>0</v>
      </c>
      <c r="U51" s="160">
        <f>IF(F51=0,0,T51/F51)</f>
        <v>0</v>
      </c>
      <c r="V51" s="161">
        <v>2</v>
      </c>
    </row>
    <row r="52" spans="1:22" ht="21.75" customHeight="1" x14ac:dyDescent="0.2">
      <c r="A52" s="72" t="s">
        <v>249</v>
      </c>
      <c r="B52" s="156" t="s">
        <v>64</v>
      </c>
      <c r="C52" s="156" t="s">
        <v>24</v>
      </c>
      <c r="D52" s="96" t="s">
        <v>14</v>
      </c>
      <c r="E52" s="94">
        <v>197</v>
      </c>
      <c r="F52" s="138">
        <f>12-COUNTIF(H52:S52, "")</f>
        <v>8</v>
      </c>
      <c r="G52" s="94">
        <f>ROUNDUP(E52-U52,0)</f>
        <v>197</v>
      </c>
      <c r="H52" s="92">
        <v>3</v>
      </c>
      <c r="I52" s="70" t="s">
        <v>403</v>
      </c>
      <c r="J52" s="2" t="s">
        <v>373</v>
      </c>
      <c r="K52" s="2" t="s">
        <v>389</v>
      </c>
      <c r="L52" s="86">
        <v>0</v>
      </c>
      <c r="M52" s="86"/>
      <c r="N52" s="86">
        <v>-6</v>
      </c>
      <c r="O52" s="86">
        <v>-1</v>
      </c>
      <c r="P52" s="86">
        <v>-1</v>
      </c>
      <c r="Q52" s="86"/>
      <c r="R52" s="86"/>
      <c r="S52" s="86"/>
      <c r="T52" s="94">
        <f>H52+I52+J52+K52+L52+M52+N52+O52+P52+Q52+R52+S52</f>
        <v>5</v>
      </c>
      <c r="U52" s="160">
        <f>IF(F52=0,0,T52/F52)</f>
        <v>0.625</v>
      </c>
      <c r="V52" s="161">
        <v>2</v>
      </c>
    </row>
    <row r="53" spans="1:22" ht="21.75" customHeight="1" x14ac:dyDescent="0.2">
      <c r="A53" s="72" t="s">
        <v>240</v>
      </c>
      <c r="B53" s="156" t="s">
        <v>99</v>
      </c>
      <c r="C53" s="156" t="s">
        <v>100</v>
      </c>
      <c r="D53" s="96" t="s">
        <v>14</v>
      </c>
      <c r="E53" s="94">
        <v>198</v>
      </c>
      <c r="F53" s="138">
        <f>12-COUNTIF(H53:S53, "")</f>
        <v>8</v>
      </c>
      <c r="G53" s="94">
        <f>ROUNDUP(E53-U53,0)</f>
        <v>197</v>
      </c>
      <c r="H53" s="92">
        <v>2</v>
      </c>
      <c r="I53" s="70" t="s">
        <v>403</v>
      </c>
      <c r="J53" s="2" t="s">
        <v>372</v>
      </c>
      <c r="K53" s="2" t="s">
        <v>411</v>
      </c>
      <c r="L53" s="86"/>
      <c r="M53" s="86">
        <v>1</v>
      </c>
      <c r="N53" s="86"/>
      <c r="O53" s="86">
        <v>3</v>
      </c>
      <c r="P53" s="86">
        <v>-1</v>
      </c>
      <c r="Q53" s="86">
        <v>0</v>
      </c>
      <c r="R53" s="86"/>
      <c r="S53" s="86"/>
      <c r="T53" s="94">
        <f>H53+I53+J53+K53+L53+M53+N53+O53+P53+Q53+R53+S53</f>
        <v>13</v>
      </c>
      <c r="U53" s="160">
        <f>IF(F53=0,0,T53/F53)</f>
        <v>1.625</v>
      </c>
      <c r="V53" s="161">
        <v>2</v>
      </c>
    </row>
    <row r="54" spans="1:22" ht="21.75" customHeight="1" x14ac:dyDescent="0.2">
      <c r="A54" s="72"/>
      <c r="B54" s="156" t="s">
        <v>262</v>
      </c>
      <c r="C54" s="156" t="s">
        <v>57</v>
      </c>
      <c r="D54" s="96" t="s">
        <v>11</v>
      </c>
      <c r="E54" s="94">
        <v>194</v>
      </c>
      <c r="F54" s="138">
        <f>12-COUNTIF(H54:S54, "")</f>
        <v>6</v>
      </c>
      <c r="G54" s="94">
        <f>ROUNDUP(E54-U54,0)</f>
        <v>196</v>
      </c>
      <c r="H54" s="92">
        <v>-1</v>
      </c>
      <c r="I54" s="70" t="s">
        <v>395</v>
      </c>
      <c r="J54" s="2"/>
      <c r="K54" s="2" t="s">
        <v>507</v>
      </c>
      <c r="L54" s="86"/>
      <c r="M54" s="86">
        <v>-1</v>
      </c>
      <c r="N54" s="86"/>
      <c r="O54" s="86">
        <v>-7</v>
      </c>
      <c r="P54" s="86">
        <v>0</v>
      </c>
      <c r="Q54" s="86"/>
      <c r="R54" s="86"/>
      <c r="S54" s="86"/>
      <c r="T54" s="94">
        <f>H54+I54+J54+K54+L54+M54+N54+O54+P54+Q54+R54+S54</f>
        <v>-9</v>
      </c>
      <c r="U54" s="160">
        <f>IF(F54=0,0,T54/F54)</f>
        <v>-1.5</v>
      </c>
      <c r="V54" s="161">
        <v>2</v>
      </c>
    </row>
    <row r="55" spans="1:22" ht="21.75" customHeight="1" x14ac:dyDescent="0.2">
      <c r="A55" s="72"/>
      <c r="B55" s="156" t="s">
        <v>110</v>
      </c>
      <c r="C55" s="156" t="s">
        <v>111</v>
      </c>
      <c r="D55" s="96" t="s">
        <v>449</v>
      </c>
      <c r="E55" s="94">
        <v>196</v>
      </c>
      <c r="F55" s="138">
        <f>12-COUNTIF(H55:S55, "")</f>
        <v>10</v>
      </c>
      <c r="G55" s="94">
        <f>ROUNDUP(E55-U55,0)</f>
        <v>195</v>
      </c>
      <c r="H55" s="92">
        <v>4</v>
      </c>
      <c r="I55" s="70" t="s">
        <v>397</v>
      </c>
      <c r="J55" s="2" t="s">
        <v>253</v>
      </c>
      <c r="K55" s="2" t="s">
        <v>253</v>
      </c>
      <c r="L55" s="86">
        <v>-7</v>
      </c>
      <c r="M55" s="86">
        <v>3</v>
      </c>
      <c r="N55" s="86">
        <v>-7</v>
      </c>
      <c r="O55" s="86">
        <v>3</v>
      </c>
      <c r="P55" s="86">
        <v>2</v>
      </c>
      <c r="Q55" s="86">
        <v>7</v>
      </c>
      <c r="R55" s="86"/>
      <c r="S55" s="86"/>
      <c r="T55" s="94">
        <f>H55+I55+J55+K55+L55+M55+N55+O55+P55+Q55+R55+S55</f>
        <v>10</v>
      </c>
      <c r="U55" s="160">
        <f>IF(F55=0,0,T55/F55)</f>
        <v>1</v>
      </c>
      <c r="V55" s="161">
        <v>2</v>
      </c>
    </row>
    <row r="56" spans="1:22" ht="21.75" customHeight="1" x14ac:dyDescent="0.2">
      <c r="A56" s="72"/>
      <c r="B56" s="156" t="s">
        <v>431</v>
      </c>
      <c r="C56" s="165" t="s">
        <v>261</v>
      </c>
      <c r="D56" s="96" t="s">
        <v>11</v>
      </c>
      <c r="E56" s="94">
        <v>197</v>
      </c>
      <c r="F56" s="138">
        <f>12-COUNTIF(H56:S56, "")</f>
        <v>10</v>
      </c>
      <c r="G56" s="94">
        <f>ROUNDUP(E56-U56,0)</f>
        <v>195</v>
      </c>
      <c r="H56" s="92">
        <v>4</v>
      </c>
      <c r="I56" s="70" t="s">
        <v>485</v>
      </c>
      <c r="J56" s="2" t="s">
        <v>376</v>
      </c>
      <c r="K56" s="2" t="s">
        <v>253</v>
      </c>
      <c r="L56" s="86">
        <v>0</v>
      </c>
      <c r="M56" s="86">
        <v>3</v>
      </c>
      <c r="N56" s="86">
        <v>-4</v>
      </c>
      <c r="O56" s="86">
        <v>4</v>
      </c>
      <c r="P56" s="86">
        <v>1</v>
      </c>
      <c r="Q56" s="86">
        <v>3</v>
      </c>
      <c r="R56" s="86"/>
      <c r="S56" s="86"/>
      <c r="T56" s="94">
        <f>H56+I56+J56+K56+L56+M56+N56+O56+P56+Q56+R56+S56</f>
        <v>20</v>
      </c>
      <c r="U56" s="160">
        <f>IF(F56=0,0,T56/F56)</f>
        <v>2</v>
      </c>
      <c r="V56" s="161">
        <v>2</v>
      </c>
    </row>
    <row r="57" spans="1:22" ht="21.75" customHeight="1" x14ac:dyDescent="0.2">
      <c r="A57" s="72"/>
      <c r="B57" s="156" t="s">
        <v>105</v>
      </c>
      <c r="C57" s="179" t="s">
        <v>106</v>
      </c>
      <c r="D57" s="96" t="s">
        <v>11</v>
      </c>
      <c r="E57" s="94">
        <v>195</v>
      </c>
      <c r="F57" s="138">
        <f>12-COUNTIF(H57:S57, "")</f>
        <v>9</v>
      </c>
      <c r="G57" s="94">
        <f>ROUNDUP(E57-U57,0)</f>
        <v>194</v>
      </c>
      <c r="H57" s="92">
        <v>1</v>
      </c>
      <c r="I57" s="70" t="s">
        <v>403</v>
      </c>
      <c r="J57" s="2" t="s">
        <v>411</v>
      </c>
      <c r="K57" s="2" t="s">
        <v>372</v>
      </c>
      <c r="L57" s="86">
        <v>-1</v>
      </c>
      <c r="M57" s="86"/>
      <c r="N57" s="86">
        <v>6</v>
      </c>
      <c r="O57" s="86">
        <v>0</v>
      </c>
      <c r="P57" s="86">
        <v>-3</v>
      </c>
      <c r="Q57" s="86">
        <v>0</v>
      </c>
      <c r="R57" s="86"/>
      <c r="S57" s="86"/>
      <c r="T57" s="94">
        <f>H57+I57+J57+K57+L57+M57+N57+O57+P57+Q57+R57+S57</f>
        <v>11</v>
      </c>
      <c r="U57" s="160">
        <f>IF(F57=0,0,T57/F57)</f>
        <v>1.2222222222222223</v>
      </c>
      <c r="V57" s="161">
        <v>2</v>
      </c>
    </row>
    <row r="58" spans="1:22" ht="21.75" customHeight="1" x14ac:dyDescent="0.2">
      <c r="A58" s="72"/>
      <c r="B58" s="120" t="s">
        <v>88</v>
      </c>
      <c r="C58" s="186" t="s">
        <v>89</v>
      </c>
      <c r="D58" s="73" t="s">
        <v>25</v>
      </c>
      <c r="E58" s="94">
        <v>195</v>
      </c>
      <c r="F58" s="138">
        <f>12-COUNTIF(H58:S58, "")</f>
        <v>9</v>
      </c>
      <c r="G58" s="94">
        <f>ROUNDUP(E58-U58,0)</f>
        <v>193</v>
      </c>
      <c r="H58" s="108">
        <v>-6</v>
      </c>
      <c r="I58" s="109" t="s">
        <v>392</v>
      </c>
      <c r="J58" s="107" t="s">
        <v>253</v>
      </c>
      <c r="K58" s="107" t="s">
        <v>389</v>
      </c>
      <c r="L58" s="110"/>
      <c r="M58" s="110">
        <v>3</v>
      </c>
      <c r="N58" s="110">
        <v>-4</v>
      </c>
      <c r="O58" s="110">
        <v>5</v>
      </c>
      <c r="P58" s="110">
        <v>-3</v>
      </c>
      <c r="Q58" s="110">
        <v>13</v>
      </c>
      <c r="R58" s="110"/>
      <c r="S58" s="110"/>
      <c r="T58" s="94">
        <f>H58+I58+J58+K58+L58+M58+N58+O58+P58+Q58+R58+S58</f>
        <v>20</v>
      </c>
      <c r="U58" s="160">
        <f>IF(F58=0,0,T58/F58)</f>
        <v>2.2222222222222223</v>
      </c>
      <c r="V58" s="161">
        <v>2</v>
      </c>
    </row>
    <row r="59" spans="1:22" ht="21.75" customHeight="1" x14ac:dyDescent="0.2">
      <c r="A59" s="74" t="s">
        <v>251</v>
      </c>
      <c r="B59" s="156" t="s">
        <v>70</v>
      </c>
      <c r="C59" s="156" t="s">
        <v>13</v>
      </c>
      <c r="D59" s="96" t="s">
        <v>14</v>
      </c>
      <c r="E59" s="94">
        <v>203</v>
      </c>
      <c r="F59" s="138">
        <f>12-COUNTIF(H59:S59, "")</f>
        <v>4</v>
      </c>
      <c r="G59" s="94">
        <f>ROUNDUP(E59-U59,0)</f>
        <v>204</v>
      </c>
      <c r="H59" s="92">
        <v>2</v>
      </c>
      <c r="I59" s="70"/>
      <c r="J59" s="2"/>
      <c r="K59" s="2" t="s">
        <v>372</v>
      </c>
      <c r="L59" s="86"/>
      <c r="M59" s="86"/>
      <c r="N59" s="86">
        <v>-6</v>
      </c>
      <c r="O59" s="86"/>
      <c r="P59" s="86"/>
      <c r="Q59" s="86">
        <v>2</v>
      </c>
      <c r="R59" s="86"/>
      <c r="S59" s="86"/>
      <c r="T59" s="94">
        <f>H59+I59+J59+K59+L59+M59+N59+O59+P59+Q59+R59+S59</f>
        <v>-4</v>
      </c>
      <c r="U59" s="160">
        <f>IF(F59=0,0,T59/F59)</f>
        <v>-1</v>
      </c>
      <c r="V59" s="161">
        <v>3</v>
      </c>
    </row>
    <row r="60" spans="1:22" ht="21.75" customHeight="1" x14ac:dyDescent="0.2">
      <c r="A60" s="74" t="s">
        <v>245</v>
      </c>
      <c r="B60" s="156" t="s">
        <v>56</v>
      </c>
      <c r="C60" s="156" t="s">
        <v>20</v>
      </c>
      <c r="D60" s="96" t="s">
        <v>25</v>
      </c>
      <c r="E60" s="94">
        <v>201</v>
      </c>
      <c r="F60" s="138">
        <f>12-COUNTIF(H60:S60, "")</f>
        <v>5</v>
      </c>
      <c r="G60" s="94">
        <f>ROUNDUP(E60-U60,0)</f>
        <v>202</v>
      </c>
      <c r="H60" s="92"/>
      <c r="I60" s="70" t="s">
        <v>416</v>
      </c>
      <c r="J60" s="2"/>
      <c r="K60" s="2" t="s">
        <v>376</v>
      </c>
      <c r="L60" s="86"/>
      <c r="M60" s="86">
        <v>-3</v>
      </c>
      <c r="N60" s="86"/>
      <c r="O60" s="86">
        <v>0</v>
      </c>
      <c r="P60" s="86">
        <v>-2</v>
      </c>
      <c r="Q60" s="86"/>
      <c r="R60" s="86"/>
      <c r="S60" s="2"/>
      <c r="T60" s="94">
        <f>H60+I60+J60+K60+L60+M60+N60+O60+P60+Q60+R60+S60</f>
        <v>-5</v>
      </c>
      <c r="U60" s="160">
        <f>IF(F60=0,0,T60/F60)</f>
        <v>-1</v>
      </c>
      <c r="V60" s="161">
        <v>3</v>
      </c>
    </row>
    <row r="61" spans="1:22" ht="21.75" customHeight="1" x14ac:dyDescent="0.2">
      <c r="A61" s="74" t="s">
        <v>235</v>
      </c>
      <c r="B61" s="156" t="s">
        <v>254</v>
      </c>
      <c r="C61" s="156" t="s">
        <v>255</v>
      </c>
      <c r="D61" s="96" t="s">
        <v>54</v>
      </c>
      <c r="E61" s="94">
        <v>196</v>
      </c>
      <c r="F61" s="138">
        <f>12-COUNTIF(H61:S61, "")</f>
        <v>3</v>
      </c>
      <c r="G61" s="94">
        <f>ROUNDUP(E61-U61,0)</f>
        <v>198</v>
      </c>
      <c r="H61" s="92"/>
      <c r="I61" s="70" t="s">
        <v>411</v>
      </c>
      <c r="J61" s="2"/>
      <c r="K61" s="2"/>
      <c r="L61" s="86"/>
      <c r="M61" s="86">
        <v>-4</v>
      </c>
      <c r="N61" s="86"/>
      <c r="O61" s="86">
        <v>-3</v>
      </c>
      <c r="P61" s="86"/>
      <c r="Q61" s="86"/>
      <c r="R61" s="86"/>
      <c r="S61" s="86"/>
      <c r="T61" s="94">
        <f>H61+I61+J61+K61+L61+M61+N61+O61+P61+Q61+R61+S61</f>
        <v>-6</v>
      </c>
      <c r="U61" s="160">
        <f>IF(F61=0,0,T61/F61)</f>
        <v>-2</v>
      </c>
      <c r="V61" s="161">
        <v>3</v>
      </c>
    </row>
    <row r="62" spans="1:22" ht="21.75" customHeight="1" x14ac:dyDescent="0.2">
      <c r="A62" s="74" t="s">
        <v>242</v>
      </c>
      <c r="B62" s="156" t="s">
        <v>426</v>
      </c>
      <c r="C62" s="156" t="s">
        <v>259</v>
      </c>
      <c r="D62" s="96" t="s">
        <v>34</v>
      </c>
      <c r="E62" s="94">
        <v>196</v>
      </c>
      <c r="F62" s="138">
        <f>12-COUNTIF(H62:S62, "")</f>
        <v>7</v>
      </c>
      <c r="G62" s="94">
        <f>ROUNDUP(E62-U62,0)</f>
        <v>197</v>
      </c>
      <c r="H62" s="91" t="s">
        <v>389</v>
      </c>
      <c r="I62" s="2" t="s">
        <v>395</v>
      </c>
      <c r="J62" s="2"/>
      <c r="K62" s="2" t="s">
        <v>416</v>
      </c>
      <c r="L62" s="2" t="s">
        <v>371</v>
      </c>
      <c r="M62" s="2" t="s">
        <v>253</v>
      </c>
      <c r="N62" s="2" t="s">
        <v>372</v>
      </c>
      <c r="O62" s="2"/>
      <c r="P62" s="2" t="s">
        <v>371</v>
      </c>
      <c r="Q62" s="2"/>
      <c r="R62" s="2"/>
      <c r="S62" s="2"/>
      <c r="T62" s="94">
        <f>H62+I62+J62+K62+L62+M62+N62+O62+P62+Q62+R62+S62</f>
        <v>-3</v>
      </c>
      <c r="U62" s="160">
        <f>IF(F62=0,0,T62/F62)</f>
        <v>-0.42857142857142855</v>
      </c>
      <c r="V62" s="161">
        <v>3</v>
      </c>
    </row>
    <row r="63" spans="1:22" ht="21.75" customHeight="1" x14ac:dyDescent="0.2">
      <c r="A63" s="74"/>
      <c r="B63" s="156" t="s">
        <v>357</v>
      </c>
      <c r="C63" s="156" t="s">
        <v>20</v>
      </c>
      <c r="D63" s="96" t="s">
        <v>11</v>
      </c>
      <c r="E63" s="94">
        <v>197</v>
      </c>
      <c r="F63" s="138">
        <f>12-COUNTIF(H63:S63, "")</f>
        <v>7</v>
      </c>
      <c r="G63" s="94">
        <f>ROUNDUP(E63-U63,0)</f>
        <v>197</v>
      </c>
      <c r="H63" s="92"/>
      <c r="I63" s="70"/>
      <c r="J63" s="2"/>
      <c r="K63" s="2" t="s">
        <v>389</v>
      </c>
      <c r="L63" s="86">
        <v>-7</v>
      </c>
      <c r="M63" s="86">
        <v>-3</v>
      </c>
      <c r="N63" s="86">
        <v>-4</v>
      </c>
      <c r="O63" s="86">
        <v>-2</v>
      </c>
      <c r="P63" s="86">
        <v>1</v>
      </c>
      <c r="Q63" s="86">
        <v>15</v>
      </c>
      <c r="R63" s="86"/>
      <c r="S63" s="86"/>
      <c r="T63" s="94">
        <f>H63+I63+J63+K63+L63+M63+N63+O63+P63+Q63+R63+S63</f>
        <v>2</v>
      </c>
      <c r="U63" s="160">
        <f>IF(F63=0,0,T63/F63)</f>
        <v>0.2857142857142857</v>
      </c>
      <c r="V63" s="161">
        <v>3</v>
      </c>
    </row>
    <row r="64" spans="1:22" ht="21.75" customHeight="1" x14ac:dyDescent="0.2">
      <c r="A64" s="74" t="s">
        <v>237</v>
      </c>
      <c r="B64" s="156" t="s">
        <v>68</v>
      </c>
      <c r="C64" s="156" t="s">
        <v>69</v>
      </c>
      <c r="D64" s="96" t="s">
        <v>14</v>
      </c>
      <c r="E64" s="94">
        <v>198</v>
      </c>
      <c r="F64" s="138">
        <f>12-COUNTIF(H64:S64, "")</f>
        <v>8</v>
      </c>
      <c r="G64" s="94">
        <f>ROUNDUP(E64-U64,0)</f>
        <v>197</v>
      </c>
      <c r="H64" s="92">
        <v>1</v>
      </c>
      <c r="I64" s="70"/>
      <c r="J64" s="2"/>
      <c r="K64" s="2" t="s">
        <v>411</v>
      </c>
      <c r="L64" s="86">
        <v>-3</v>
      </c>
      <c r="M64" s="86">
        <v>7</v>
      </c>
      <c r="N64" s="86">
        <v>3</v>
      </c>
      <c r="O64" s="86">
        <v>0</v>
      </c>
      <c r="P64" s="86">
        <v>0</v>
      </c>
      <c r="Q64" s="86">
        <v>4</v>
      </c>
      <c r="R64" s="86"/>
      <c r="S64" s="86"/>
      <c r="T64" s="94">
        <f>H64+I64+J64+K64+L64+M64+N64+O64+P64+Q64+R64+S64</f>
        <v>13</v>
      </c>
      <c r="U64" s="160">
        <f>IF(F64=0,0,T64/F64)</f>
        <v>1.625</v>
      </c>
      <c r="V64" s="161">
        <v>3</v>
      </c>
    </row>
    <row r="65" spans="1:22" ht="21.75" customHeight="1" x14ac:dyDescent="0.2">
      <c r="A65" s="74" t="s">
        <v>243</v>
      </c>
      <c r="B65" s="156" t="s">
        <v>377</v>
      </c>
      <c r="C65" s="156" t="s">
        <v>115</v>
      </c>
      <c r="D65" s="96" t="s">
        <v>450</v>
      </c>
      <c r="E65" s="94">
        <v>198</v>
      </c>
      <c r="F65" s="138">
        <f>12-COUNTIF(H65:S65, "")</f>
        <v>6</v>
      </c>
      <c r="G65" s="94">
        <f>ROUNDUP(E65-U65,0)</f>
        <v>195</v>
      </c>
      <c r="H65" s="91" t="s">
        <v>375</v>
      </c>
      <c r="I65" s="2" t="s">
        <v>392</v>
      </c>
      <c r="J65" s="2"/>
      <c r="K65" s="2" t="s">
        <v>391</v>
      </c>
      <c r="L65" s="2"/>
      <c r="M65" s="2" t="s">
        <v>376</v>
      </c>
      <c r="N65" s="2"/>
      <c r="O65" s="2"/>
      <c r="P65" s="2" t="s">
        <v>398</v>
      </c>
      <c r="Q65" s="2" t="s">
        <v>398</v>
      </c>
      <c r="R65" s="2"/>
      <c r="S65" s="2"/>
      <c r="T65" s="94">
        <f>H65+I65+J65+K65+L65+M65+N65+O65+P65+Q65+R65+S65</f>
        <v>19</v>
      </c>
      <c r="U65" s="160">
        <f>IF(F65=0,0,T65/F65)</f>
        <v>3.1666666666666665</v>
      </c>
      <c r="V65" s="161">
        <v>3</v>
      </c>
    </row>
    <row r="66" spans="1:22" ht="21.75" customHeight="1" x14ac:dyDescent="0.2">
      <c r="A66" s="74" t="s">
        <v>249</v>
      </c>
      <c r="B66" s="156" t="s">
        <v>59</v>
      </c>
      <c r="C66" s="156" t="s">
        <v>13</v>
      </c>
      <c r="D66" s="96" t="s">
        <v>23</v>
      </c>
      <c r="E66" s="94">
        <v>196</v>
      </c>
      <c r="F66" s="138">
        <f>12-COUNTIF(H66:S66, "")</f>
        <v>8</v>
      </c>
      <c r="G66" s="94">
        <f>ROUNDUP(E66-U66,0)</f>
        <v>195</v>
      </c>
      <c r="H66" s="91" t="s">
        <v>389</v>
      </c>
      <c r="I66" s="2" t="s">
        <v>398</v>
      </c>
      <c r="J66" s="2"/>
      <c r="K66" s="2"/>
      <c r="L66" s="2" t="s">
        <v>506</v>
      </c>
      <c r="M66" s="2" t="s">
        <v>389</v>
      </c>
      <c r="N66" s="2" t="s">
        <v>389</v>
      </c>
      <c r="O66" s="2" t="s">
        <v>373</v>
      </c>
      <c r="P66" s="2" t="s">
        <v>373</v>
      </c>
      <c r="Q66" s="2" t="s">
        <v>391</v>
      </c>
      <c r="R66" s="2"/>
      <c r="S66" s="2"/>
      <c r="T66" s="94">
        <f>H66+I66+J66+K66+L66+M66+N66+O66+P66+Q66+R66+S66</f>
        <v>9</v>
      </c>
      <c r="U66" s="160">
        <f>IF(F66=0,0,T66/F66)</f>
        <v>1.125</v>
      </c>
      <c r="V66" s="161">
        <v>3</v>
      </c>
    </row>
    <row r="67" spans="1:22" ht="21.75" customHeight="1" x14ac:dyDescent="0.2">
      <c r="A67" s="74" t="s">
        <v>240</v>
      </c>
      <c r="B67" s="156" t="s">
        <v>103</v>
      </c>
      <c r="C67" s="156" t="s">
        <v>104</v>
      </c>
      <c r="D67" s="96" t="s">
        <v>14</v>
      </c>
      <c r="E67" s="94">
        <v>196</v>
      </c>
      <c r="F67" s="138">
        <f>12-COUNTIF(H67:S67, "")</f>
        <v>8</v>
      </c>
      <c r="G67" s="94">
        <f>ROUNDUP(E67-U67,0)</f>
        <v>194</v>
      </c>
      <c r="H67" s="92">
        <v>5</v>
      </c>
      <c r="I67" s="70"/>
      <c r="J67" s="2" t="s">
        <v>373</v>
      </c>
      <c r="K67" s="2" t="s">
        <v>416</v>
      </c>
      <c r="L67" s="86"/>
      <c r="M67" s="86">
        <v>-2</v>
      </c>
      <c r="N67" s="86">
        <v>1</v>
      </c>
      <c r="O67" s="86">
        <v>4</v>
      </c>
      <c r="P67" s="86">
        <v>-1</v>
      </c>
      <c r="Q67" s="86">
        <v>10</v>
      </c>
      <c r="R67" s="86"/>
      <c r="S67" s="86"/>
      <c r="T67" s="94">
        <f>H67+I67+J67+K67+L67+M67+N67+O67+P67+Q67+R67+S67</f>
        <v>19</v>
      </c>
      <c r="U67" s="160">
        <f>IF(F67=0,0,T67/F67)</f>
        <v>2.375</v>
      </c>
      <c r="V67" s="161">
        <v>3</v>
      </c>
    </row>
    <row r="68" spans="1:22" ht="21.75" customHeight="1" x14ac:dyDescent="0.2">
      <c r="A68" s="74"/>
      <c r="B68" s="156" t="s">
        <v>127</v>
      </c>
      <c r="C68" s="156" t="s">
        <v>109</v>
      </c>
      <c r="D68" s="96" t="s">
        <v>11</v>
      </c>
      <c r="E68" s="94">
        <v>197</v>
      </c>
      <c r="F68" s="138">
        <f>12-COUNTIF(H68:S68, "")</f>
        <v>9</v>
      </c>
      <c r="G68" s="94">
        <f>ROUNDUP(E68-U68,0)</f>
        <v>194</v>
      </c>
      <c r="H68" s="91" t="s">
        <v>372</v>
      </c>
      <c r="I68" s="2" t="s">
        <v>485</v>
      </c>
      <c r="J68" s="2"/>
      <c r="K68" s="2" t="s">
        <v>389</v>
      </c>
      <c r="L68" s="2" t="s">
        <v>508</v>
      </c>
      <c r="M68" s="2" t="s">
        <v>390</v>
      </c>
      <c r="N68" s="2" t="s">
        <v>389</v>
      </c>
      <c r="O68" s="2" t="s">
        <v>397</v>
      </c>
      <c r="P68" s="2" t="s">
        <v>391</v>
      </c>
      <c r="Q68" s="2" t="s">
        <v>398</v>
      </c>
      <c r="R68" s="2"/>
      <c r="S68" s="2"/>
      <c r="T68" s="94">
        <f>H68+I68+J68+K68+L68+M68+N68+O68+P68+Q68+R68+S68</f>
        <v>33</v>
      </c>
      <c r="U68" s="160">
        <f>IF(F68=0,0,T68/F68)</f>
        <v>3.6666666666666665</v>
      </c>
      <c r="V68" s="161">
        <v>3</v>
      </c>
    </row>
    <row r="69" spans="1:22" ht="21.75" customHeight="1" x14ac:dyDescent="0.2">
      <c r="A69" s="74"/>
      <c r="B69" s="156" t="s">
        <v>472</v>
      </c>
      <c r="C69" s="156" t="s">
        <v>8</v>
      </c>
      <c r="D69" s="96" t="s">
        <v>11</v>
      </c>
      <c r="E69" s="94">
        <v>200</v>
      </c>
      <c r="F69" s="138">
        <f>12-COUNTIF(H69:S69, "")</f>
        <v>10</v>
      </c>
      <c r="G69" s="94">
        <f>ROUNDUP(E69-U69,0)</f>
        <v>194</v>
      </c>
      <c r="H69" s="91" t="s">
        <v>401</v>
      </c>
      <c r="I69" s="2" t="s">
        <v>415</v>
      </c>
      <c r="J69" s="2" t="s">
        <v>389</v>
      </c>
      <c r="K69" s="2" t="s">
        <v>486</v>
      </c>
      <c r="L69" s="2" t="s">
        <v>389</v>
      </c>
      <c r="M69" s="2" t="s">
        <v>416</v>
      </c>
      <c r="N69" s="2" t="s">
        <v>373</v>
      </c>
      <c r="O69" s="2" t="s">
        <v>390</v>
      </c>
      <c r="P69" s="2" t="s">
        <v>416</v>
      </c>
      <c r="Q69" s="2" t="s">
        <v>390</v>
      </c>
      <c r="R69" s="2"/>
      <c r="S69" s="2"/>
      <c r="T69" s="94">
        <f>H69+I69+J69+K69+L69+M69+N69+O69+P69+Q69+R69+S69</f>
        <v>65</v>
      </c>
      <c r="U69" s="160">
        <f>IF(F69=0,0,T69/F69)</f>
        <v>6.5</v>
      </c>
      <c r="V69" s="161">
        <v>3</v>
      </c>
    </row>
    <row r="70" spans="1:22" ht="21.75" customHeight="1" x14ac:dyDescent="0.2">
      <c r="A70" s="74"/>
      <c r="B70" s="156" t="s">
        <v>434</v>
      </c>
      <c r="C70" s="167" t="s">
        <v>104</v>
      </c>
      <c r="D70" s="96" t="s">
        <v>449</v>
      </c>
      <c r="E70" s="94">
        <v>200</v>
      </c>
      <c r="F70" s="138">
        <f>12-COUNTIF(H70:S70, "")</f>
        <v>9</v>
      </c>
      <c r="G70" s="94">
        <f>ROUNDUP(E70-U70,0)</f>
        <v>193</v>
      </c>
      <c r="H70" s="92">
        <v>13</v>
      </c>
      <c r="I70" s="70" t="s">
        <v>401</v>
      </c>
      <c r="J70" s="2" t="s">
        <v>411</v>
      </c>
      <c r="K70" s="2" t="s">
        <v>411</v>
      </c>
      <c r="L70" s="86"/>
      <c r="M70" s="86">
        <v>4</v>
      </c>
      <c r="N70" s="86">
        <v>3</v>
      </c>
      <c r="O70" s="86">
        <v>5</v>
      </c>
      <c r="P70" s="86">
        <v>10</v>
      </c>
      <c r="Q70" s="86">
        <v>17</v>
      </c>
      <c r="R70" s="86"/>
      <c r="S70" s="86"/>
      <c r="T70" s="94">
        <f>H70+I70+J70+K70+L70+M70+N70+O70+P70+Q70+R70+S70</f>
        <v>65</v>
      </c>
      <c r="U70" s="160">
        <f>IF(F70=0,0,T70/F70)</f>
        <v>7.2222222222222223</v>
      </c>
      <c r="V70" s="161">
        <v>3</v>
      </c>
    </row>
    <row r="71" spans="1:22" ht="21.75" customHeight="1" x14ac:dyDescent="0.2">
      <c r="A71" s="74"/>
      <c r="B71" s="156" t="s">
        <v>82</v>
      </c>
      <c r="C71" s="156" t="s">
        <v>27</v>
      </c>
      <c r="D71" s="96" t="s">
        <v>83</v>
      </c>
      <c r="E71" s="94">
        <v>194</v>
      </c>
      <c r="F71" s="138">
        <f>12-COUNTIF(H71:S71, "")</f>
        <v>9</v>
      </c>
      <c r="G71" s="94">
        <f>ROUNDUP(E71-U71,0)</f>
        <v>190</v>
      </c>
      <c r="H71" s="91" t="s">
        <v>376</v>
      </c>
      <c r="I71" s="2" t="s">
        <v>483</v>
      </c>
      <c r="J71" s="2" t="s">
        <v>398</v>
      </c>
      <c r="K71" s="2" t="s">
        <v>390</v>
      </c>
      <c r="L71" s="2" t="s">
        <v>508</v>
      </c>
      <c r="M71" s="2" t="s">
        <v>390</v>
      </c>
      <c r="N71" s="2" t="s">
        <v>411</v>
      </c>
      <c r="O71" s="2" t="s">
        <v>411</v>
      </c>
      <c r="P71" s="2" t="s">
        <v>392</v>
      </c>
      <c r="Q71" s="2"/>
      <c r="R71" s="2"/>
      <c r="S71" s="2"/>
      <c r="T71" s="94">
        <f>H71+I71+J71+K71+L71+M71+N71+O71+P71+Q71+R71+S71</f>
        <v>41</v>
      </c>
      <c r="U71" s="160">
        <f>IF(F71=0,0,T71/F71)</f>
        <v>4.5555555555555554</v>
      </c>
      <c r="V71" s="161">
        <v>3</v>
      </c>
    </row>
    <row r="72" spans="1:22" ht="21.75" customHeight="1" x14ac:dyDescent="0.2">
      <c r="A72" s="74"/>
      <c r="B72" s="156" t="s">
        <v>86</v>
      </c>
      <c r="C72" s="156" t="s">
        <v>87</v>
      </c>
      <c r="D72" s="96" t="s">
        <v>25</v>
      </c>
      <c r="E72" s="94">
        <v>193</v>
      </c>
      <c r="F72" s="138">
        <f>12-COUNTIF(H72:S72, "")</f>
        <v>5</v>
      </c>
      <c r="G72" s="94">
        <f>ROUNDUP(E72-U72,0)</f>
        <v>189</v>
      </c>
      <c r="H72" s="91" t="s">
        <v>374</v>
      </c>
      <c r="I72" s="2" t="s">
        <v>404</v>
      </c>
      <c r="J72" s="2"/>
      <c r="K72" s="2"/>
      <c r="L72" s="2"/>
      <c r="M72" s="2"/>
      <c r="N72" s="2" t="s">
        <v>397</v>
      </c>
      <c r="O72" s="2" t="s">
        <v>395</v>
      </c>
      <c r="P72" s="2" t="s">
        <v>390</v>
      </c>
      <c r="Q72" s="2"/>
      <c r="R72" s="2"/>
      <c r="S72" s="2"/>
      <c r="T72" s="94">
        <f>H72+I72+J72+K72+L72+M72+N72+O72+P72+Q72+R72+S72</f>
        <v>24</v>
      </c>
      <c r="U72" s="160">
        <f>IF(F72=0,0,T72/F72)</f>
        <v>4.8</v>
      </c>
      <c r="V72" s="161">
        <v>3</v>
      </c>
    </row>
    <row r="73" spans="1:22" ht="21.75" customHeight="1" x14ac:dyDescent="0.2">
      <c r="A73" s="74"/>
      <c r="B73" s="156" t="s">
        <v>435</v>
      </c>
      <c r="C73" s="75" t="s">
        <v>117</v>
      </c>
      <c r="D73" s="96" t="s">
        <v>34</v>
      </c>
      <c r="E73" s="94">
        <v>188</v>
      </c>
      <c r="F73" s="138">
        <f>12-COUNTIF(H73:S73, "")</f>
        <v>8</v>
      </c>
      <c r="G73" s="94">
        <f>ROUNDUP(E73-U73,0)</f>
        <v>186</v>
      </c>
      <c r="H73" s="129" t="s">
        <v>411</v>
      </c>
      <c r="I73" s="105" t="s">
        <v>398</v>
      </c>
      <c r="J73" s="105"/>
      <c r="K73" s="105" t="s">
        <v>253</v>
      </c>
      <c r="L73" s="105"/>
      <c r="M73" s="105" t="s">
        <v>395</v>
      </c>
      <c r="N73" s="105" t="s">
        <v>507</v>
      </c>
      <c r="O73" s="105" t="s">
        <v>507</v>
      </c>
      <c r="P73" s="105" t="s">
        <v>397</v>
      </c>
      <c r="Q73" s="105" t="s">
        <v>390</v>
      </c>
      <c r="R73" s="105"/>
      <c r="S73" s="105"/>
      <c r="T73" s="94">
        <f>H73+I73+J73+K73+L73+M73+N73+O73+P73+Q73+R73+S73</f>
        <v>17</v>
      </c>
      <c r="U73" s="160">
        <f>IF(F73=0,0,T73/F73)</f>
        <v>2.125</v>
      </c>
      <c r="V73" s="161">
        <v>3</v>
      </c>
    </row>
    <row r="74" spans="1:22" ht="21.75" customHeight="1" x14ac:dyDescent="0.2">
      <c r="A74" s="74"/>
      <c r="B74" s="156" t="s">
        <v>93</v>
      </c>
      <c r="C74" s="188" t="s">
        <v>94</v>
      </c>
      <c r="D74" s="96" t="s">
        <v>23</v>
      </c>
      <c r="E74" s="94">
        <v>192</v>
      </c>
      <c r="F74" s="138">
        <f>12-COUNTIF(H74:S74, "")</f>
        <v>8</v>
      </c>
      <c r="G74" s="94">
        <f>ROUNDUP(E74-U74,0)</f>
        <v>183</v>
      </c>
      <c r="H74" s="107" t="s">
        <v>411</v>
      </c>
      <c r="I74" s="107" t="s">
        <v>415</v>
      </c>
      <c r="J74" s="107" t="s">
        <v>397</v>
      </c>
      <c r="K74" s="107" t="s">
        <v>397</v>
      </c>
      <c r="L74" s="107"/>
      <c r="M74" s="107" t="s">
        <v>401</v>
      </c>
      <c r="N74" s="107" t="s">
        <v>398</v>
      </c>
      <c r="O74" s="107"/>
      <c r="P74" s="107" t="s">
        <v>401</v>
      </c>
      <c r="Q74" s="107" t="s">
        <v>486</v>
      </c>
      <c r="R74" s="107"/>
      <c r="S74" s="107"/>
      <c r="T74" s="176">
        <f>H74+I74+J74+K74+L74+M74+N74+O74+P74+Q74+R74+S74</f>
        <v>72</v>
      </c>
      <c r="U74" s="160">
        <f>IF(F74=0,0,T74/F74)</f>
        <v>9</v>
      </c>
      <c r="V74" s="161">
        <v>3</v>
      </c>
    </row>
    <row r="75" spans="1:22" ht="21.75" customHeight="1" x14ac:dyDescent="0.2">
      <c r="A75" s="64"/>
      <c r="B75" s="165" t="s">
        <v>268</v>
      </c>
      <c r="C75" s="165" t="s">
        <v>94</v>
      </c>
      <c r="D75" s="96" t="s">
        <v>11</v>
      </c>
      <c r="E75" s="166">
        <v>200</v>
      </c>
      <c r="F75" s="138">
        <f>12-COUNTIF(H75:S75, "")</f>
        <v>1</v>
      </c>
      <c r="G75" s="94">
        <f>ROUNDUP(E75-U75,0)</f>
        <v>204</v>
      </c>
      <c r="H75" s="107"/>
      <c r="I75" s="107"/>
      <c r="J75" s="107"/>
      <c r="K75" s="107"/>
      <c r="L75" s="107"/>
      <c r="M75" s="107"/>
      <c r="N75" s="107"/>
      <c r="O75" s="107"/>
      <c r="P75" s="107" t="s">
        <v>507</v>
      </c>
      <c r="Q75" s="107"/>
      <c r="R75" s="107"/>
      <c r="S75" s="107"/>
      <c r="T75" s="94">
        <f>H75+I75+J75+K75+L75+M75+N75+O75+P75+Q75+R75+S75</f>
        <v>-4</v>
      </c>
      <c r="U75" s="178">
        <f>IF(F75=0,0,T75/F75)</f>
        <v>-4</v>
      </c>
      <c r="V75" s="185">
        <v>4</v>
      </c>
    </row>
    <row r="76" spans="1:22" ht="21.75" customHeight="1" x14ac:dyDescent="0.2">
      <c r="A76" s="64"/>
      <c r="B76" s="165" t="s">
        <v>84</v>
      </c>
      <c r="C76" s="165" t="s">
        <v>85</v>
      </c>
      <c r="D76" s="96" t="s">
        <v>16</v>
      </c>
      <c r="E76" s="166">
        <v>203</v>
      </c>
      <c r="F76" s="138">
        <f>12-COUNTIF(H76:S76, "")</f>
        <v>0</v>
      </c>
      <c r="G76" s="94">
        <f>ROUNDUP(E76-U76,0)</f>
        <v>203</v>
      </c>
      <c r="H76" s="108"/>
      <c r="I76" s="109"/>
      <c r="J76" s="107"/>
      <c r="K76" s="107"/>
      <c r="L76" s="110"/>
      <c r="M76" s="110"/>
      <c r="N76" s="110"/>
      <c r="O76" s="110"/>
      <c r="P76" s="110"/>
      <c r="Q76" s="110"/>
      <c r="R76" s="110"/>
      <c r="S76" s="110"/>
      <c r="T76" s="94">
        <f>H76+I76+J76+K76+L76+M76+N76+O76+P76+Q76+R76+S76</f>
        <v>0</v>
      </c>
      <c r="U76" s="178">
        <f>IF(F76=0,0,T76/F76)</f>
        <v>0</v>
      </c>
      <c r="V76" s="185">
        <v>4</v>
      </c>
    </row>
    <row r="77" spans="1:22" ht="21.75" customHeight="1" x14ac:dyDescent="0.2">
      <c r="A77" s="64"/>
      <c r="B77" s="165" t="s">
        <v>351</v>
      </c>
      <c r="C77" s="165" t="s">
        <v>27</v>
      </c>
      <c r="D77" s="96" t="s">
        <v>25</v>
      </c>
      <c r="E77" s="166">
        <v>203</v>
      </c>
      <c r="F77" s="138">
        <f>12-COUNTIF(H77:S77, "")</f>
        <v>0</v>
      </c>
      <c r="G77" s="94">
        <f>ROUNDUP(E77-U77,0)</f>
        <v>203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94">
        <f>H77+I77+J77+K77+L77+M77+N77+O77+P77+Q77+R77+S77</f>
        <v>0</v>
      </c>
      <c r="U77" s="178">
        <f>IF(F77=0,0,T77/F77)</f>
        <v>0</v>
      </c>
      <c r="V77" s="185">
        <v>4</v>
      </c>
    </row>
    <row r="78" spans="1:22" ht="21.75" customHeight="1" x14ac:dyDescent="0.2">
      <c r="A78" s="64"/>
      <c r="B78" s="156" t="s">
        <v>448</v>
      </c>
      <c r="C78" s="156" t="s">
        <v>252</v>
      </c>
      <c r="D78" s="96" t="s">
        <v>54</v>
      </c>
      <c r="E78" s="94">
        <v>203</v>
      </c>
      <c r="F78" s="138">
        <f>12-COUNTIF(H78:S78, "")</f>
        <v>2</v>
      </c>
      <c r="G78" s="94">
        <f>ROUNDUP(E78-U78,0)</f>
        <v>202</v>
      </c>
      <c r="H78" s="356"/>
      <c r="I78" s="111" t="s">
        <v>397</v>
      </c>
      <c r="J78" s="111"/>
      <c r="K78" s="111"/>
      <c r="L78" s="111"/>
      <c r="M78" s="111"/>
      <c r="N78" s="111"/>
      <c r="O78" s="111" t="s">
        <v>372</v>
      </c>
      <c r="P78" s="111"/>
      <c r="Q78" s="111"/>
      <c r="R78" s="111"/>
      <c r="S78" s="184"/>
      <c r="T78" s="177">
        <f>H78+I78+J78+K78+L78+M78+N78+O78+P78+Q78+R78+S78</f>
        <v>3</v>
      </c>
      <c r="U78" s="182">
        <f>IF(F78=0,0,T78/F78)</f>
        <v>1.5</v>
      </c>
      <c r="V78" s="185">
        <v>4</v>
      </c>
    </row>
    <row r="79" spans="1:22" ht="21.75" customHeight="1" x14ac:dyDescent="0.2">
      <c r="A79" s="64"/>
      <c r="B79" s="156" t="s">
        <v>19</v>
      </c>
      <c r="C79" s="158" t="s">
        <v>20</v>
      </c>
      <c r="D79" s="96" t="s">
        <v>14</v>
      </c>
      <c r="E79" s="94">
        <v>203</v>
      </c>
      <c r="F79" s="138">
        <f>12-COUNTIF(H79:S79, "")</f>
        <v>5</v>
      </c>
      <c r="G79" s="94">
        <f>ROUNDUP(E79-U79,0)</f>
        <v>201</v>
      </c>
      <c r="H79" s="92">
        <v>-1</v>
      </c>
      <c r="I79" s="70" t="s">
        <v>395</v>
      </c>
      <c r="J79" s="2"/>
      <c r="K79" s="2"/>
      <c r="L79" s="86"/>
      <c r="M79" s="86">
        <v>7</v>
      </c>
      <c r="N79" s="86">
        <v>-3</v>
      </c>
      <c r="O79" s="86"/>
      <c r="P79" s="86"/>
      <c r="Q79" s="86">
        <v>4</v>
      </c>
      <c r="R79" s="86"/>
      <c r="S79" s="86"/>
      <c r="T79" s="94">
        <f>H79+I79+J79+K79+L79+M79+N79+O79+P79+Q79+R79+S79</f>
        <v>11</v>
      </c>
      <c r="U79" s="182">
        <f>IF(F79=0,0,T79/F79)</f>
        <v>2.2000000000000002</v>
      </c>
      <c r="V79" s="185">
        <v>4</v>
      </c>
    </row>
    <row r="80" spans="1:22" ht="21.75" customHeight="1" x14ac:dyDescent="0.2">
      <c r="A80" s="64"/>
      <c r="B80" s="156" t="s">
        <v>228</v>
      </c>
      <c r="C80" s="158" t="s">
        <v>33</v>
      </c>
      <c r="D80" s="96" t="s">
        <v>34</v>
      </c>
      <c r="E80" s="94">
        <v>201</v>
      </c>
      <c r="F80" s="138">
        <f>12-COUNTIF(H80:S80, "")</f>
        <v>0</v>
      </c>
      <c r="G80" s="94">
        <f>ROUNDUP(E80-U80,0)</f>
        <v>201</v>
      </c>
      <c r="H80" s="9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94">
        <f>H80+I80+J80+K80+L80+M80+N80+O80+P80+Q80+R80+S80</f>
        <v>0</v>
      </c>
      <c r="U80" s="182">
        <f>IF(F80=0,0,T80/F80)</f>
        <v>0</v>
      </c>
      <c r="V80" s="185">
        <v>4</v>
      </c>
    </row>
    <row r="81" spans="1:22" ht="21.75" customHeight="1" x14ac:dyDescent="0.2">
      <c r="A81" s="64"/>
      <c r="B81" s="158" t="s">
        <v>362</v>
      </c>
      <c r="C81" s="167" t="s">
        <v>261</v>
      </c>
      <c r="D81" s="96" t="s">
        <v>63</v>
      </c>
      <c r="E81" s="94">
        <v>196</v>
      </c>
      <c r="F81" s="138">
        <f>12-COUNTIF(H81:S81, "")</f>
        <v>1</v>
      </c>
      <c r="G81" s="94">
        <f>ROUNDUP(E81-U81,0)</f>
        <v>201</v>
      </c>
      <c r="H81" s="92"/>
      <c r="I81" s="70"/>
      <c r="J81" s="2"/>
      <c r="K81" s="2"/>
      <c r="L81" s="86"/>
      <c r="M81" s="86"/>
      <c r="N81" s="86"/>
      <c r="O81" s="86"/>
      <c r="P81" s="86">
        <v>-5</v>
      </c>
      <c r="Q81" s="86"/>
      <c r="R81" s="86"/>
      <c r="S81" s="86"/>
      <c r="T81" s="94">
        <f>H81+I81+J81+K81+L81+M81+N81+O81+P81+Q81+R81+S81</f>
        <v>-5</v>
      </c>
      <c r="U81" s="160">
        <f>IF(F81=0,0,T81/F81)</f>
        <v>-5</v>
      </c>
      <c r="V81" s="185">
        <v>4</v>
      </c>
    </row>
    <row r="82" spans="1:22" ht="21.75" customHeight="1" x14ac:dyDescent="0.2">
      <c r="A82" s="64"/>
      <c r="B82" s="156" t="s">
        <v>62</v>
      </c>
      <c r="C82" s="156" t="s">
        <v>22</v>
      </c>
      <c r="D82" s="96" t="s">
        <v>14</v>
      </c>
      <c r="E82" s="94">
        <v>200</v>
      </c>
      <c r="F82" s="138">
        <f>12-COUNTIF(H82:S82, "")</f>
        <v>0</v>
      </c>
      <c r="G82" s="94">
        <f>ROUNDUP(E82-U82,0)</f>
        <v>200</v>
      </c>
      <c r="H82" s="9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94">
        <f>H82+I82+J82+K82+L82+M82+N82+O82+P82+Q82+R82+S82</f>
        <v>0</v>
      </c>
      <c r="U82" s="160">
        <f>IF(F82=0,0,T82/F82)</f>
        <v>0</v>
      </c>
      <c r="V82" s="185">
        <v>4</v>
      </c>
    </row>
    <row r="83" spans="1:22" ht="21.75" customHeight="1" x14ac:dyDescent="0.2">
      <c r="A83" s="64"/>
      <c r="B83" s="156" t="s">
        <v>522</v>
      </c>
      <c r="C83" s="156" t="s">
        <v>33</v>
      </c>
      <c r="D83" s="96" t="s">
        <v>11</v>
      </c>
      <c r="E83" s="94">
        <v>200</v>
      </c>
      <c r="F83" s="138">
        <f>12-COUNTIF(H83:S83, "")</f>
        <v>4</v>
      </c>
      <c r="G83" s="94">
        <f>ROUNDUP(E83-U83,0)</f>
        <v>199</v>
      </c>
      <c r="H83" s="91"/>
      <c r="I83" s="2"/>
      <c r="J83" s="2" t="s">
        <v>416</v>
      </c>
      <c r="K83" s="2"/>
      <c r="L83" s="2"/>
      <c r="M83" s="2"/>
      <c r="N83" s="2" t="s">
        <v>373</v>
      </c>
      <c r="O83" s="2"/>
      <c r="P83" s="2" t="s">
        <v>253</v>
      </c>
      <c r="Q83" s="2" t="s">
        <v>416</v>
      </c>
      <c r="R83" s="2"/>
      <c r="S83" s="2"/>
      <c r="T83" s="94">
        <f>H83+I83+J83+K83+L83+M83+N83+O83+P83+Q83+R83+S83</f>
        <v>5</v>
      </c>
      <c r="U83" s="160">
        <f>IF(F83=0,0,T83/F83)</f>
        <v>1.25</v>
      </c>
      <c r="V83" s="185">
        <v>4</v>
      </c>
    </row>
    <row r="84" spans="1:22" ht="21.75" customHeight="1" x14ac:dyDescent="0.2">
      <c r="A84" s="64"/>
      <c r="B84" s="156" t="s">
        <v>116</v>
      </c>
      <c r="C84" s="156" t="s">
        <v>117</v>
      </c>
      <c r="D84" s="96" t="s">
        <v>80</v>
      </c>
      <c r="E84" s="94">
        <v>201</v>
      </c>
      <c r="F84" s="138">
        <f>12-COUNTIF(H84:S84, "")</f>
        <v>5</v>
      </c>
      <c r="G84" s="94">
        <f>ROUNDUP(E84-U84,0)</f>
        <v>199</v>
      </c>
      <c r="H84" s="92">
        <v>5</v>
      </c>
      <c r="I84" s="70" t="s">
        <v>391</v>
      </c>
      <c r="J84" s="2"/>
      <c r="K84" s="2" t="s">
        <v>395</v>
      </c>
      <c r="L84" s="86">
        <v>-5</v>
      </c>
      <c r="M84" s="86">
        <v>0</v>
      </c>
      <c r="N84" s="86"/>
      <c r="O84" s="86"/>
      <c r="P84" s="86"/>
      <c r="Q84" s="86"/>
      <c r="R84" s="86"/>
      <c r="S84" s="86"/>
      <c r="T84" s="94">
        <f>H84+I84+J84+K84+L84+M84+N84+O84+P84+Q84+R84+S84</f>
        <v>10</v>
      </c>
      <c r="U84" s="160">
        <f>IF(F84=0,0,T84/F84)</f>
        <v>2</v>
      </c>
      <c r="V84" s="185">
        <v>4</v>
      </c>
    </row>
    <row r="85" spans="1:22" ht="21.75" customHeight="1" x14ac:dyDescent="0.2">
      <c r="A85" s="64"/>
      <c r="B85" s="158" t="s">
        <v>79</v>
      </c>
      <c r="C85" s="158" t="s">
        <v>29</v>
      </c>
      <c r="D85" s="73" t="s">
        <v>458</v>
      </c>
      <c r="E85" s="94">
        <v>201</v>
      </c>
      <c r="F85" s="138">
        <f>12-COUNTIF(H85:S85, "")</f>
        <v>4</v>
      </c>
      <c r="G85" s="94">
        <f>ROUNDUP(E85-U85,0)</f>
        <v>198</v>
      </c>
      <c r="H85" s="92">
        <v>5</v>
      </c>
      <c r="I85" s="70" t="s">
        <v>401</v>
      </c>
      <c r="J85" s="2"/>
      <c r="K85" s="2"/>
      <c r="L85" s="86"/>
      <c r="M85" s="86">
        <v>1</v>
      </c>
      <c r="N85" s="86"/>
      <c r="O85" s="86">
        <v>-2</v>
      </c>
      <c r="P85" s="86"/>
      <c r="Q85" s="86"/>
      <c r="R85" s="86"/>
      <c r="S85" s="86"/>
      <c r="T85" s="94">
        <f>H85+I85+J85+K85+L85+M85+N85+O85+P85+Q85+R85+S85</f>
        <v>15</v>
      </c>
      <c r="U85" s="160">
        <f>IF(F85=0,0,T85/F85)</f>
        <v>3.75</v>
      </c>
      <c r="V85" s="185">
        <v>4</v>
      </c>
    </row>
    <row r="86" spans="1:22" ht="21.75" customHeight="1" x14ac:dyDescent="0.2">
      <c r="A86" s="64"/>
      <c r="B86" s="156" t="s">
        <v>409</v>
      </c>
      <c r="C86" s="156" t="s">
        <v>29</v>
      </c>
      <c r="D86" s="96" t="s">
        <v>449</v>
      </c>
      <c r="E86" s="94">
        <v>200</v>
      </c>
      <c r="F86" s="138">
        <f>12-COUNTIF(H86:S86, "")</f>
        <v>2</v>
      </c>
      <c r="G86" s="94">
        <f>ROUNDUP(E86-U86,0)</f>
        <v>198</v>
      </c>
      <c r="H86" s="92"/>
      <c r="I86" s="70" t="s">
        <v>390</v>
      </c>
      <c r="J86" s="2"/>
      <c r="K86" s="2"/>
      <c r="L86" s="86"/>
      <c r="M86" s="86"/>
      <c r="N86" s="86">
        <v>-2</v>
      </c>
      <c r="O86" s="86"/>
      <c r="P86" s="86"/>
      <c r="Q86" s="86"/>
      <c r="R86" s="86"/>
      <c r="S86" s="2"/>
      <c r="T86" s="94">
        <f>H86+I86+J86+K86+L86+M86+N86+O86+P86+Q86+R86+S86</f>
        <v>5</v>
      </c>
      <c r="U86" s="160">
        <f>IF(F86=0,0,T86/F86)</f>
        <v>2.5</v>
      </c>
      <c r="V86" s="185">
        <v>4</v>
      </c>
    </row>
    <row r="87" spans="1:22" ht="21.75" customHeight="1" x14ac:dyDescent="0.2">
      <c r="A87" s="64"/>
      <c r="B87" s="156" t="s">
        <v>352</v>
      </c>
      <c r="C87" s="156" t="s">
        <v>353</v>
      </c>
      <c r="D87" s="96" t="s">
        <v>63</v>
      </c>
      <c r="E87" s="94">
        <v>198</v>
      </c>
      <c r="F87" s="138">
        <f>12-COUNTIF(H87:S87, "")</f>
        <v>0</v>
      </c>
      <c r="G87" s="94">
        <f>ROUNDUP(E87-U87,0)</f>
        <v>198</v>
      </c>
      <c r="H87" s="9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94">
        <f>H87+I87+J87+K87+L87+M87+N87+O87+P87+Q87+R87+S87</f>
        <v>0</v>
      </c>
      <c r="U87" s="160">
        <f>IF(F87=0,0,T87/F87)</f>
        <v>0</v>
      </c>
      <c r="V87" s="185">
        <v>4</v>
      </c>
    </row>
    <row r="88" spans="1:22" ht="21.75" customHeight="1" x14ac:dyDescent="0.2">
      <c r="A88" s="64"/>
      <c r="B88" s="156" t="s">
        <v>399</v>
      </c>
      <c r="C88" s="156" t="s">
        <v>111</v>
      </c>
      <c r="D88" s="96" t="s">
        <v>23</v>
      </c>
      <c r="E88" s="94">
        <v>198</v>
      </c>
      <c r="F88" s="138">
        <f>12-COUNTIF(H88:S88, "")</f>
        <v>0</v>
      </c>
      <c r="G88" s="94">
        <f>ROUNDUP(E88-U88,0)</f>
        <v>198</v>
      </c>
      <c r="H88" s="9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94">
        <f>H88+I88+J88+K88+L88+M88+N88+O88+P88+Q88+R88+S88</f>
        <v>0</v>
      </c>
      <c r="U88" s="160">
        <f>IF(F88=0,0,T88/F88)</f>
        <v>0</v>
      </c>
      <c r="V88" s="185">
        <v>4</v>
      </c>
    </row>
    <row r="89" spans="1:22" ht="21.75" customHeight="1" x14ac:dyDescent="0.2">
      <c r="A89" s="64"/>
      <c r="B89" s="156" t="s">
        <v>410</v>
      </c>
      <c r="C89" s="156" t="s">
        <v>69</v>
      </c>
      <c r="D89" s="96" t="s">
        <v>54</v>
      </c>
      <c r="E89" s="94">
        <v>198</v>
      </c>
      <c r="F89" s="138">
        <f>12-COUNTIF(H89:S89, "")</f>
        <v>0</v>
      </c>
      <c r="G89" s="94">
        <f>ROUNDUP(E89-U89,0)</f>
        <v>198</v>
      </c>
      <c r="H89" s="9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94">
        <f>H89+I89+J89+K89+L89+M89+N89+O89+P89+Q89+R89+S89</f>
        <v>0</v>
      </c>
      <c r="U89" s="160">
        <f>IF(F89=0,0,T89/F89)</f>
        <v>0</v>
      </c>
      <c r="V89" s="185">
        <v>4</v>
      </c>
    </row>
    <row r="90" spans="1:22" ht="21.75" customHeight="1" x14ac:dyDescent="0.2">
      <c r="A90" s="64"/>
      <c r="B90" s="156" t="s">
        <v>363</v>
      </c>
      <c r="C90" s="156" t="s">
        <v>53</v>
      </c>
      <c r="D90" s="96" t="s">
        <v>63</v>
      </c>
      <c r="E90" s="94">
        <v>199</v>
      </c>
      <c r="F90" s="138">
        <f>12-COUNTIF(H90:S90, "")</f>
        <v>1</v>
      </c>
      <c r="G90" s="94">
        <f>ROUNDUP(E90-U90,0)</f>
        <v>197</v>
      </c>
      <c r="H90" s="92"/>
      <c r="I90" s="70"/>
      <c r="J90" s="2"/>
      <c r="K90" s="2" t="s">
        <v>389</v>
      </c>
      <c r="L90" s="86"/>
      <c r="M90" s="86"/>
      <c r="N90" s="86"/>
      <c r="O90" s="86"/>
      <c r="P90" s="86"/>
      <c r="Q90" s="86"/>
      <c r="R90" s="86"/>
      <c r="S90" s="86"/>
      <c r="T90" s="94">
        <f>H90+I90+J90+K90+L90+M90+N90+O90+P90+Q90+R90+S90</f>
        <v>2</v>
      </c>
      <c r="U90" s="160">
        <f>IF(F90=0,0,T90/F90)</f>
        <v>2</v>
      </c>
      <c r="V90" s="185">
        <v>4</v>
      </c>
    </row>
    <row r="91" spans="1:22" ht="21.75" customHeight="1" x14ac:dyDescent="0.2">
      <c r="A91" s="64"/>
      <c r="B91" s="156" t="s">
        <v>132</v>
      </c>
      <c r="C91" s="156" t="s">
        <v>22</v>
      </c>
      <c r="D91" s="96" t="s">
        <v>80</v>
      </c>
      <c r="E91" s="94">
        <v>197</v>
      </c>
      <c r="F91" s="138">
        <f>12-COUNTIF(H91:S91, "")</f>
        <v>0</v>
      </c>
      <c r="G91" s="94">
        <f>ROUNDUP(E91-U91,0)</f>
        <v>197</v>
      </c>
      <c r="H91" s="9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94">
        <f>H91+I91+J91+K91+L91+M91+N91+O91+P91+Q91+R91+S91</f>
        <v>0</v>
      </c>
      <c r="U91" s="160">
        <f>IF(F91=0,0,T91/F91)</f>
        <v>0</v>
      </c>
      <c r="V91" s="185">
        <v>4</v>
      </c>
    </row>
    <row r="92" spans="1:22" ht="21.75" customHeight="1" x14ac:dyDescent="0.2">
      <c r="A92" s="64"/>
      <c r="B92" s="156" t="s">
        <v>534</v>
      </c>
      <c r="C92" s="156" t="s">
        <v>22</v>
      </c>
      <c r="D92" s="96" t="s">
        <v>417</v>
      </c>
      <c r="E92" s="94">
        <v>200</v>
      </c>
      <c r="F92" s="138">
        <f>12-COUNTIF(H92:S92, "")</f>
        <v>1</v>
      </c>
      <c r="G92" s="94">
        <f>ROUNDUP(E92-U92,0)</f>
        <v>197</v>
      </c>
      <c r="H92" s="91"/>
      <c r="I92" s="2"/>
      <c r="J92" s="2"/>
      <c r="K92" s="2"/>
      <c r="L92" s="2"/>
      <c r="M92" s="2"/>
      <c r="N92" s="2"/>
      <c r="O92" s="2"/>
      <c r="P92" s="2" t="s">
        <v>416</v>
      </c>
      <c r="Q92" s="2"/>
      <c r="R92" s="2"/>
      <c r="S92" s="2"/>
      <c r="T92" s="94">
        <f>H92+I92+J92+K92+L92+M92+N92+O92+P92+Q92+R92+S92</f>
        <v>3</v>
      </c>
      <c r="U92" s="160">
        <f>IF(F92=0,0,T92/F92)</f>
        <v>3</v>
      </c>
      <c r="V92" s="185">
        <v>4</v>
      </c>
    </row>
    <row r="93" spans="1:22" ht="21.75" customHeight="1" x14ac:dyDescent="0.2">
      <c r="A93" s="64"/>
      <c r="B93" s="156" t="s">
        <v>539</v>
      </c>
      <c r="C93" s="156" t="s">
        <v>55</v>
      </c>
      <c r="D93" s="96" t="s">
        <v>80</v>
      </c>
      <c r="E93" s="94">
        <v>200</v>
      </c>
      <c r="F93" s="138">
        <f>12-COUNTIF(H93:S93, "")</f>
        <v>1</v>
      </c>
      <c r="G93" s="94">
        <f>ROUNDUP(E93-U93,0)</f>
        <v>197</v>
      </c>
      <c r="H93" s="91"/>
      <c r="I93" s="2"/>
      <c r="J93" s="2"/>
      <c r="K93" s="2"/>
      <c r="L93" s="2"/>
      <c r="M93" s="2"/>
      <c r="N93" s="2"/>
      <c r="O93" s="2"/>
      <c r="P93" s="2" t="s">
        <v>416</v>
      </c>
      <c r="Q93" s="2"/>
      <c r="R93" s="2"/>
      <c r="S93" s="2"/>
      <c r="T93" s="94">
        <f>H93+I93+J93+K93+L93+M93+N93+O93+P93+Q93+R93+S93</f>
        <v>3</v>
      </c>
      <c r="U93" s="160">
        <f>IF(F93=0,0,T93/F93)</f>
        <v>3</v>
      </c>
      <c r="V93" s="185">
        <v>4</v>
      </c>
    </row>
    <row r="94" spans="1:22" ht="21.75" customHeight="1" x14ac:dyDescent="0.2">
      <c r="A94" s="64"/>
      <c r="B94" s="156" t="s">
        <v>28</v>
      </c>
      <c r="C94" s="156" t="s">
        <v>29</v>
      </c>
      <c r="D94" s="96" t="s">
        <v>450</v>
      </c>
      <c r="E94" s="94">
        <v>197</v>
      </c>
      <c r="F94" s="138">
        <f>12-COUNTIF(H94:S94, "")</f>
        <v>5</v>
      </c>
      <c r="G94" s="94">
        <f>ROUNDUP(E94-U94,0)</f>
        <v>196</v>
      </c>
      <c r="H94" s="91" t="s">
        <v>253</v>
      </c>
      <c r="I94" s="2"/>
      <c r="J94" s="2"/>
      <c r="K94" s="2" t="s">
        <v>390</v>
      </c>
      <c r="L94" s="2"/>
      <c r="M94" s="2" t="s">
        <v>376</v>
      </c>
      <c r="N94" s="2" t="s">
        <v>373</v>
      </c>
      <c r="O94" s="2"/>
      <c r="P94" s="2" t="s">
        <v>416</v>
      </c>
      <c r="Q94" s="2"/>
      <c r="R94" s="2"/>
      <c r="S94" s="2"/>
      <c r="T94" s="94">
        <f>H94+I94+J94+K94+L94+M94+N94+O94+P94+Q94+R94+S94</f>
        <v>6</v>
      </c>
      <c r="U94" s="160">
        <f>IF(F94=0,0,T94/F94)</f>
        <v>1.2</v>
      </c>
      <c r="V94" s="185">
        <v>4</v>
      </c>
    </row>
    <row r="95" spans="1:22" ht="21.75" customHeight="1" x14ac:dyDescent="0.2">
      <c r="A95" s="64"/>
      <c r="B95" s="156" t="s">
        <v>464</v>
      </c>
      <c r="C95" s="156" t="s">
        <v>69</v>
      </c>
      <c r="D95" s="96" t="s">
        <v>450</v>
      </c>
      <c r="E95" s="94">
        <v>200</v>
      </c>
      <c r="F95" s="138">
        <f>12-COUNTIF(H95:S95, "")</f>
        <v>1</v>
      </c>
      <c r="G95" s="94">
        <f>ROUNDUP(E95-U95,0)</f>
        <v>196</v>
      </c>
      <c r="H95" s="91" t="s">
        <v>395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94">
        <f>H95+I95+J95+K95+L95+M95+N95+O95+P95+Q95+R95+S95</f>
        <v>4</v>
      </c>
      <c r="U95" s="160">
        <f>IF(F95=0,0,T95/F95)</f>
        <v>4</v>
      </c>
      <c r="V95" s="185">
        <v>4</v>
      </c>
    </row>
    <row r="96" spans="1:22" ht="21.75" customHeight="1" x14ac:dyDescent="0.2">
      <c r="A96" s="64"/>
      <c r="B96" s="156" t="s">
        <v>257</v>
      </c>
      <c r="C96" s="156" t="s">
        <v>120</v>
      </c>
      <c r="D96" s="96" t="s">
        <v>23</v>
      </c>
      <c r="E96" s="94">
        <v>196</v>
      </c>
      <c r="F96" s="138">
        <f>12-COUNTIF(H96:S96, "")</f>
        <v>0</v>
      </c>
      <c r="G96" s="94">
        <f>ROUNDUP(E96-U96,0)</f>
        <v>196</v>
      </c>
      <c r="H96" s="9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94">
        <f>H96+I96+J96+K96+L96+M96+N96+O96+P96+Q96+R96+S96</f>
        <v>0</v>
      </c>
      <c r="U96" s="160">
        <f>IF(F96=0,0,T96/F96)</f>
        <v>0</v>
      </c>
      <c r="V96" s="185">
        <v>4</v>
      </c>
    </row>
    <row r="97" spans="1:22" ht="21.75" customHeight="1" x14ac:dyDescent="0.2">
      <c r="A97" s="64"/>
      <c r="B97" s="156" t="s">
        <v>383</v>
      </c>
      <c r="C97" s="156" t="s">
        <v>384</v>
      </c>
      <c r="D97" s="96" t="s">
        <v>63</v>
      </c>
      <c r="E97" s="94">
        <v>196</v>
      </c>
      <c r="F97" s="138">
        <f>12-COUNTIF(H97:S97, "")</f>
        <v>0</v>
      </c>
      <c r="G97" s="94">
        <f>ROUNDUP(E97-U97,0)</f>
        <v>196</v>
      </c>
      <c r="H97" s="92"/>
      <c r="I97" s="70"/>
      <c r="J97" s="2"/>
      <c r="K97" s="2"/>
      <c r="L97" s="86"/>
      <c r="M97" s="86"/>
      <c r="N97" s="86"/>
      <c r="O97" s="86"/>
      <c r="P97" s="86"/>
      <c r="Q97" s="86"/>
      <c r="R97" s="86"/>
      <c r="S97" s="86"/>
      <c r="T97" s="94">
        <f>H97+I97+J97+K97+L97+M97+N97+O97+P97+Q97+R97+S97</f>
        <v>0</v>
      </c>
      <c r="U97" s="160">
        <f>IF(F97=0,0,T97/F97)</f>
        <v>0</v>
      </c>
      <c r="V97" s="185">
        <v>4</v>
      </c>
    </row>
    <row r="98" spans="1:22" ht="21.75" customHeight="1" x14ac:dyDescent="0.2">
      <c r="A98" s="64"/>
      <c r="B98" s="156" t="s">
        <v>138</v>
      </c>
      <c r="C98" s="156" t="s">
        <v>29</v>
      </c>
      <c r="D98" s="96" t="s">
        <v>25</v>
      </c>
      <c r="E98" s="94">
        <v>196</v>
      </c>
      <c r="F98" s="138">
        <f>12-COUNTIF(H98:S98, "")</f>
        <v>0</v>
      </c>
      <c r="G98" s="94">
        <f>ROUNDUP(E98-U98,0)</f>
        <v>196</v>
      </c>
      <c r="H98" s="9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94">
        <f>H98+I98+J98+K98+L98+M98+N98+O98+P98+Q98+R98+S98</f>
        <v>0</v>
      </c>
      <c r="U98" s="160">
        <f>IF(F98=0,0,T98/F98)</f>
        <v>0</v>
      </c>
      <c r="V98" s="185">
        <v>4</v>
      </c>
    </row>
    <row r="99" spans="1:22" ht="21.75" customHeight="1" x14ac:dyDescent="0.2">
      <c r="A99" s="64"/>
      <c r="B99" s="156" t="s">
        <v>359</v>
      </c>
      <c r="C99" s="156" t="s">
        <v>117</v>
      </c>
      <c r="D99" s="96" t="s">
        <v>54</v>
      </c>
      <c r="E99" s="94">
        <v>196</v>
      </c>
      <c r="F99" s="138">
        <f>12-COUNTIF(H99:S99, "")</f>
        <v>0</v>
      </c>
      <c r="G99" s="94">
        <f>ROUNDUP(E99-U99,0)</f>
        <v>196</v>
      </c>
      <c r="H99" s="9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94">
        <f>H99+I99+J99+K99+L99+M99+N99+O99+P99+Q99+R99+S99</f>
        <v>0</v>
      </c>
      <c r="U99" s="160">
        <f>IF(F99=0,0,T99/F99)</f>
        <v>0</v>
      </c>
      <c r="V99" s="185">
        <v>4</v>
      </c>
    </row>
    <row r="100" spans="1:22" ht="21.75" customHeight="1" x14ac:dyDescent="0.2">
      <c r="A100" s="64"/>
      <c r="B100" s="156" t="s">
        <v>356</v>
      </c>
      <c r="C100" s="156" t="s">
        <v>10</v>
      </c>
      <c r="D100" s="96" t="s">
        <v>16</v>
      </c>
      <c r="E100" s="94">
        <v>196</v>
      </c>
      <c r="F100" s="138">
        <f>12-COUNTIF(H100:S100, "")</f>
        <v>0</v>
      </c>
      <c r="G100" s="94">
        <f>ROUNDUP(E100-U100,0)</f>
        <v>196</v>
      </c>
      <c r="H100" s="9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94">
        <f>H100+I100+J100+K100+L100+M100+N100+O100+P100+Q100+R100+S100</f>
        <v>0</v>
      </c>
      <c r="U100" s="160">
        <f>IF(F100=0,0,T100/F100)</f>
        <v>0</v>
      </c>
      <c r="V100" s="185">
        <v>4</v>
      </c>
    </row>
    <row r="101" spans="1:22" ht="21.75" customHeight="1" x14ac:dyDescent="0.2">
      <c r="A101" s="64"/>
      <c r="B101" s="156" t="s">
        <v>92</v>
      </c>
      <c r="C101" s="156" t="s">
        <v>22</v>
      </c>
      <c r="D101" s="96" t="s">
        <v>11</v>
      </c>
      <c r="E101" s="94">
        <v>196</v>
      </c>
      <c r="F101" s="138">
        <f>12-COUNTIF(H101:S101, "")</f>
        <v>1</v>
      </c>
      <c r="G101" s="94">
        <f>ROUNDUP(E101-U101,0)</f>
        <v>196</v>
      </c>
      <c r="H101" s="92"/>
      <c r="I101" s="70"/>
      <c r="J101" s="2"/>
      <c r="K101" s="2"/>
      <c r="L101" s="86"/>
      <c r="M101" s="86"/>
      <c r="N101" s="86"/>
      <c r="O101" s="86"/>
      <c r="P101" s="86">
        <v>0</v>
      </c>
      <c r="Q101" s="86"/>
      <c r="R101" s="86"/>
      <c r="S101" s="86"/>
      <c r="T101" s="94">
        <f>H101+I101+J101+K101+L101+M101+N101+O101+P101+Q101+R101+S101</f>
        <v>0</v>
      </c>
      <c r="U101" s="160">
        <f>IF(F101=0,0,T101/F101)</f>
        <v>0</v>
      </c>
      <c r="V101" s="185">
        <v>4</v>
      </c>
    </row>
    <row r="102" spans="1:22" ht="21.75" customHeight="1" x14ac:dyDescent="0.2">
      <c r="A102" s="64"/>
      <c r="B102" s="156" t="s">
        <v>531</v>
      </c>
      <c r="C102" s="156" t="s">
        <v>94</v>
      </c>
      <c r="D102" s="96" t="s">
        <v>34</v>
      </c>
      <c r="E102" s="94">
        <v>200</v>
      </c>
      <c r="F102" s="138">
        <f>12-COUNTIF(H102:S102, "")</f>
        <v>1</v>
      </c>
      <c r="G102" s="94">
        <f>ROUNDUP(E102-U102,0)</f>
        <v>196</v>
      </c>
      <c r="H102" s="91"/>
      <c r="I102" s="2"/>
      <c r="J102" s="2"/>
      <c r="K102" s="2"/>
      <c r="L102" s="2"/>
      <c r="M102" s="2"/>
      <c r="N102" s="2"/>
      <c r="O102" s="2" t="s">
        <v>395</v>
      </c>
      <c r="P102" s="2"/>
      <c r="Q102" s="2"/>
      <c r="R102" s="2"/>
      <c r="S102" s="2"/>
      <c r="T102" s="94">
        <f>H102+I102+J102+K102+L102+M102+N102+O102+P102+Q102+R102+S102</f>
        <v>4</v>
      </c>
      <c r="U102" s="160">
        <f>IF(F102=0,0,T102/F102)</f>
        <v>4</v>
      </c>
      <c r="V102" s="185">
        <v>4</v>
      </c>
    </row>
    <row r="103" spans="1:22" ht="21.75" customHeight="1" x14ac:dyDescent="0.2">
      <c r="A103" s="64"/>
      <c r="B103" s="156" t="s">
        <v>540</v>
      </c>
      <c r="C103" s="156" t="s">
        <v>120</v>
      </c>
      <c r="D103" s="96" t="s">
        <v>450</v>
      </c>
      <c r="E103" s="94">
        <v>200</v>
      </c>
      <c r="F103" s="138">
        <f>12-COUNTIF(H103:S103, "")</f>
        <v>1</v>
      </c>
      <c r="G103" s="94">
        <f>ROUNDUP(E103-U103,0)</f>
        <v>196</v>
      </c>
      <c r="H103" s="91"/>
      <c r="I103" s="2"/>
      <c r="J103" s="2"/>
      <c r="K103" s="2"/>
      <c r="L103" s="2"/>
      <c r="M103" s="2"/>
      <c r="N103" s="2"/>
      <c r="O103" s="2"/>
      <c r="P103" s="2" t="s">
        <v>395</v>
      </c>
      <c r="Q103" s="2"/>
      <c r="R103" s="2"/>
      <c r="S103" s="2"/>
      <c r="T103" s="94">
        <f>H103+I103+J103+K103+L103+M103+N103+O103+P103+Q103+R103+S103</f>
        <v>4</v>
      </c>
      <c r="U103" s="160">
        <f>IF(F103=0,0,T103/F103)</f>
        <v>4</v>
      </c>
      <c r="V103" s="185">
        <v>4</v>
      </c>
    </row>
    <row r="104" spans="1:22" ht="21.75" customHeight="1" x14ac:dyDescent="0.2">
      <c r="A104" s="64"/>
      <c r="B104" s="156" t="s">
        <v>81</v>
      </c>
      <c r="C104" s="156" t="s">
        <v>55</v>
      </c>
      <c r="D104" s="96" t="s">
        <v>14</v>
      </c>
      <c r="E104" s="94">
        <v>198</v>
      </c>
      <c r="F104" s="138">
        <f>12-COUNTIF(H104:S104, "")</f>
        <v>7</v>
      </c>
      <c r="G104" s="94">
        <f>ROUNDUP(E104-U104,0)</f>
        <v>195</v>
      </c>
      <c r="H104" s="92">
        <v>1</v>
      </c>
      <c r="I104" s="70"/>
      <c r="J104" s="2"/>
      <c r="K104" s="2" t="s">
        <v>416</v>
      </c>
      <c r="L104" s="86">
        <v>6</v>
      </c>
      <c r="M104" s="86">
        <v>6</v>
      </c>
      <c r="N104" s="86"/>
      <c r="O104" s="86">
        <v>-2</v>
      </c>
      <c r="P104" s="86">
        <v>8</v>
      </c>
      <c r="Q104" s="86">
        <v>5</v>
      </c>
      <c r="R104" s="86"/>
      <c r="S104" s="86"/>
      <c r="T104" s="94">
        <f>H104+I104+J104+K104+L104+M104+N104+O104+P104+Q104+R104+S104</f>
        <v>27</v>
      </c>
      <c r="U104" s="160">
        <f>IF(F104=0,0,T104/F104)</f>
        <v>3.8571428571428572</v>
      </c>
      <c r="V104" s="185">
        <v>4</v>
      </c>
    </row>
    <row r="105" spans="1:22" ht="21.75" customHeight="1" x14ac:dyDescent="0.2">
      <c r="A105" s="64"/>
      <c r="B105" s="156" t="s">
        <v>409</v>
      </c>
      <c r="C105" s="156" t="s">
        <v>8</v>
      </c>
      <c r="D105" s="96" t="s">
        <v>80</v>
      </c>
      <c r="E105" s="94">
        <v>197</v>
      </c>
      <c r="F105" s="138">
        <f>12-COUNTIF(H105:S105, "")</f>
        <v>3</v>
      </c>
      <c r="G105" s="94">
        <f>ROUNDUP(E105-U105,0)</f>
        <v>195</v>
      </c>
      <c r="H105" s="91"/>
      <c r="I105" s="2"/>
      <c r="J105" s="2"/>
      <c r="K105" s="2"/>
      <c r="L105" s="2"/>
      <c r="M105" s="2" t="s">
        <v>411</v>
      </c>
      <c r="N105" s="2" t="s">
        <v>389</v>
      </c>
      <c r="O105" s="2"/>
      <c r="P105" s="2" t="s">
        <v>395</v>
      </c>
      <c r="Q105" s="2"/>
      <c r="R105" s="2"/>
      <c r="S105" s="2"/>
      <c r="T105" s="94">
        <f>H105+I105+J105+K105+L105+M105+N105+O105+P105+Q105+R105+S105</f>
        <v>7</v>
      </c>
      <c r="U105" s="160">
        <f>IF(F105=0,0,T105/F105)</f>
        <v>2.3333333333333335</v>
      </c>
      <c r="V105" s="185">
        <v>4</v>
      </c>
    </row>
    <row r="106" spans="1:22" ht="21.75" customHeight="1" x14ac:dyDescent="0.2">
      <c r="A106" s="64"/>
      <c r="B106" s="156" t="s">
        <v>465</v>
      </c>
      <c r="C106" s="156" t="s">
        <v>429</v>
      </c>
      <c r="D106" s="96" t="s">
        <v>450</v>
      </c>
      <c r="E106" s="94">
        <v>200</v>
      </c>
      <c r="F106" s="138">
        <f>12-COUNTIF(H106:S106, "")</f>
        <v>1</v>
      </c>
      <c r="G106" s="94">
        <f>ROUNDUP(E106-U106,0)</f>
        <v>195</v>
      </c>
      <c r="H106" s="91" t="s">
        <v>397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94">
        <f>H106+I106+J106+K106+L106+M106+N106+O106+P106+Q106+R106+S106</f>
        <v>5</v>
      </c>
      <c r="U106" s="160">
        <f>IF(F106=0,0,T106/F106)</f>
        <v>5</v>
      </c>
      <c r="V106" s="185">
        <v>4</v>
      </c>
    </row>
    <row r="107" spans="1:22" ht="21.75" customHeight="1" x14ac:dyDescent="0.2">
      <c r="A107" s="64"/>
      <c r="B107" s="156" t="s">
        <v>509</v>
      </c>
      <c r="C107" s="156" t="s">
        <v>115</v>
      </c>
      <c r="D107" s="96" t="s">
        <v>34</v>
      </c>
      <c r="E107" s="94">
        <v>200</v>
      </c>
      <c r="F107" s="138">
        <f>12-COUNTIF(H107:S107, "")</f>
        <v>1</v>
      </c>
      <c r="G107" s="94">
        <f>ROUNDUP(E107-U107,0)</f>
        <v>195</v>
      </c>
      <c r="H107" s="91"/>
      <c r="I107" s="2"/>
      <c r="J107" s="2"/>
      <c r="K107" s="2" t="s">
        <v>397</v>
      </c>
      <c r="L107" s="2"/>
      <c r="M107" s="2"/>
      <c r="N107" s="2"/>
      <c r="O107" s="2"/>
      <c r="P107" s="2"/>
      <c r="Q107" s="2"/>
      <c r="R107" s="2"/>
      <c r="S107" s="2"/>
      <c r="T107" s="94">
        <f>H107+I107+J107+K107+L107+M107+N107+O107+P107+Q107+R107+S107</f>
        <v>5</v>
      </c>
      <c r="U107" s="160">
        <f>IF(F107=0,0,T107/F107)</f>
        <v>5</v>
      </c>
      <c r="V107" s="185">
        <v>4</v>
      </c>
    </row>
    <row r="108" spans="1:22" ht="21.75" customHeight="1" x14ac:dyDescent="0.2">
      <c r="A108" s="64"/>
      <c r="B108" s="156" t="s">
        <v>52</v>
      </c>
      <c r="C108" s="156" t="s">
        <v>29</v>
      </c>
      <c r="D108" s="96" t="s">
        <v>11</v>
      </c>
      <c r="E108" s="94">
        <v>195</v>
      </c>
      <c r="F108" s="138">
        <f>12-COUNTIF(H108:S108, "")</f>
        <v>0</v>
      </c>
      <c r="G108" s="94">
        <f>ROUNDUP(E108-U108,0)</f>
        <v>195</v>
      </c>
      <c r="H108" s="92"/>
      <c r="I108" s="70"/>
      <c r="J108" s="2"/>
      <c r="K108" s="2"/>
      <c r="L108" s="86"/>
      <c r="M108" s="86"/>
      <c r="N108" s="86"/>
      <c r="O108" s="86"/>
      <c r="P108" s="86"/>
      <c r="Q108" s="86"/>
      <c r="R108" s="86"/>
      <c r="S108" s="86"/>
      <c r="T108" s="94">
        <f>H108+I108+J108+K108+L108+M108+N108+O108+P108+Q108+R108+S108</f>
        <v>0</v>
      </c>
      <c r="U108" s="160">
        <f>IF(F108=0,0,T108/F108)</f>
        <v>0</v>
      </c>
      <c r="V108" s="185">
        <v>4</v>
      </c>
    </row>
    <row r="109" spans="1:22" ht="21.75" customHeight="1" x14ac:dyDescent="0.2">
      <c r="A109" s="64"/>
      <c r="B109" s="156" t="s">
        <v>265</v>
      </c>
      <c r="C109" s="156" t="s">
        <v>266</v>
      </c>
      <c r="D109" s="96" t="s">
        <v>14</v>
      </c>
      <c r="E109" s="94">
        <v>195</v>
      </c>
      <c r="F109" s="138">
        <f>12-COUNTIF(H109:S109, "")</f>
        <v>0</v>
      </c>
      <c r="G109" s="94">
        <f>ROUNDUP(E109-U109,0)</f>
        <v>195</v>
      </c>
      <c r="H109" s="92"/>
      <c r="I109" s="70"/>
      <c r="J109" s="2"/>
      <c r="K109" s="2"/>
      <c r="L109" s="86"/>
      <c r="M109" s="86"/>
      <c r="N109" s="86"/>
      <c r="O109" s="86"/>
      <c r="P109" s="86"/>
      <c r="Q109" s="86"/>
      <c r="R109" s="86"/>
      <c r="S109" s="86"/>
      <c r="T109" s="94">
        <f>H109+I109+J109+K109+L109+M109+N109+O109+P109+Q109+R109+S109</f>
        <v>0</v>
      </c>
      <c r="U109" s="160">
        <f>IF(F109=0,0,T109/F109)</f>
        <v>0</v>
      </c>
      <c r="V109" s="185">
        <v>4</v>
      </c>
    </row>
    <row r="110" spans="1:22" ht="21.75" customHeight="1" x14ac:dyDescent="0.2">
      <c r="A110" s="64"/>
      <c r="B110" s="156" t="s">
        <v>267</v>
      </c>
      <c r="C110" s="156" t="s">
        <v>268</v>
      </c>
      <c r="D110" s="96" t="s">
        <v>11</v>
      </c>
      <c r="E110" s="94">
        <v>195</v>
      </c>
      <c r="F110" s="138">
        <f>12-COUNTIF(H110:S110, "")</f>
        <v>0</v>
      </c>
      <c r="G110" s="94">
        <f>ROUNDUP(E110-U110,0)</f>
        <v>195</v>
      </c>
      <c r="H110" s="9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94">
        <f>H110+I110+J110+K110+L110+M110+N110+O110+P110+Q110+R110+S110</f>
        <v>0</v>
      </c>
      <c r="U110" s="160">
        <f>IF(F110=0,0,T110/F110)</f>
        <v>0</v>
      </c>
      <c r="V110" s="185">
        <v>4</v>
      </c>
    </row>
    <row r="111" spans="1:22" ht="21.75" customHeight="1" x14ac:dyDescent="0.2">
      <c r="A111" s="64"/>
      <c r="B111" s="156" t="s">
        <v>254</v>
      </c>
      <c r="C111" s="156" t="s">
        <v>259</v>
      </c>
      <c r="D111" s="96" t="s">
        <v>25</v>
      </c>
      <c r="E111" s="94">
        <v>195</v>
      </c>
      <c r="F111" s="138">
        <f>12-COUNTIF(H111:S111, "")</f>
        <v>0</v>
      </c>
      <c r="G111" s="94">
        <f>ROUNDUP(E111-U111,0)</f>
        <v>195</v>
      </c>
      <c r="H111" s="9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94">
        <f>H111+I111+J111+K111+L111+M111+N111+O111+P111+Q111+R111+S111</f>
        <v>0</v>
      </c>
      <c r="U111" s="160">
        <f>IF(F111=0,0,T111/F111)</f>
        <v>0</v>
      </c>
      <c r="V111" s="185">
        <v>4</v>
      </c>
    </row>
    <row r="112" spans="1:22" ht="21.75" customHeight="1" x14ac:dyDescent="0.2">
      <c r="A112" s="64"/>
      <c r="B112" s="156" t="s">
        <v>402</v>
      </c>
      <c r="C112" s="156" t="s">
        <v>111</v>
      </c>
      <c r="D112" s="96" t="s">
        <v>80</v>
      </c>
      <c r="E112" s="94">
        <v>195</v>
      </c>
      <c r="F112" s="138">
        <f>12-COUNTIF(H112:S112, "")</f>
        <v>0</v>
      </c>
      <c r="G112" s="94">
        <f>ROUNDUP(E112-U112,0)</f>
        <v>195</v>
      </c>
      <c r="H112" s="92"/>
      <c r="I112" s="70"/>
      <c r="J112" s="2"/>
      <c r="K112" s="2"/>
      <c r="L112" s="86"/>
      <c r="M112" s="86"/>
      <c r="N112" s="86"/>
      <c r="O112" s="86"/>
      <c r="P112" s="86"/>
      <c r="Q112" s="86"/>
      <c r="R112" s="86"/>
      <c r="S112" s="2"/>
      <c r="T112" s="94">
        <f>H112+I112+J112+K112+L112+M112+N112+O112+P112+Q112+R112+S112</f>
        <v>0</v>
      </c>
      <c r="U112" s="160">
        <f>IF(F112=0,0,T112/F112)</f>
        <v>0</v>
      </c>
      <c r="V112" s="185">
        <v>4</v>
      </c>
    </row>
    <row r="113" spans="1:22" ht="21.75" customHeight="1" x14ac:dyDescent="0.2">
      <c r="A113" s="64"/>
      <c r="B113" s="156" t="s">
        <v>82</v>
      </c>
      <c r="C113" s="156" t="s">
        <v>5</v>
      </c>
      <c r="D113" s="96" t="s">
        <v>83</v>
      </c>
      <c r="E113" s="94">
        <v>195</v>
      </c>
      <c r="F113" s="138">
        <f>12-COUNTIF(H113:S113, "")</f>
        <v>0</v>
      </c>
      <c r="G113" s="94">
        <f>ROUNDUP(E113-U113,0)</f>
        <v>195</v>
      </c>
      <c r="H113" s="92"/>
      <c r="I113" s="70"/>
      <c r="J113" s="2"/>
      <c r="K113" s="2"/>
      <c r="L113" s="86"/>
      <c r="M113" s="86"/>
      <c r="N113" s="86"/>
      <c r="O113" s="86"/>
      <c r="P113" s="86"/>
      <c r="Q113" s="86"/>
      <c r="R113" s="86"/>
      <c r="S113" s="86"/>
      <c r="T113" s="94">
        <f>H113+I113+J113+K113+L113+M113+N113+O113+P113+Q113+R113+S113</f>
        <v>0</v>
      </c>
      <c r="U113" s="160">
        <f>IF(F113=0,0,T113/F113)</f>
        <v>0</v>
      </c>
      <c r="V113" s="185">
        <v>4</v>
      </c>
    </row>
    <row r="114" spans="1:22" ht="21.75" customHeight="1" x14ac:dyDescent="0.2">
      <c r="A114" s="64"/>
      <c r="B114" s="156" t="s">
        <v>385</v>
      </c>
      <c r="C114" s="156" t="s">
        <v>94</v>
      </c>
      <c r="D114" s="96" t="s">
        <v>63</v>
      </c>
      <c r="E114" s="94">
        <v>195</v>
      </c>
      <c r="F114" s="138">
        <f>12-COUNTIF(H114:S114, "")</f>
        <v>0</v>
      </c>
      <c r="G114" s="94">
        <f>ROUNDUP(E114-U114,0)</f>
        <v>195</v>
      </c>
      <c r="H114" s="92"/>
      <c r="I114" s="70"/>
      <c r="J114" s="2"/>
      <c r="K114" s="2"/>
      <c r="L114" s="86"/>
      <c r="M114" s="86"/>
      <c r="N114" s="86"/>
      <c r="O114" s="86"/>
      <c r="P114" s="86"/>
      <c r="Q114" s="86"/>
      <c r="R114" s="86"/>
      <c r="S114" s="86"/>
      <c r="T114" s="94">
        <f>H114+I114+J114+K114+L114+M114+N114+O114+P114+Q114+R114+S114</f>
        <v>0</v>
      </c>
      <c r="U114" s="160">
        <f>IF(F114=0,0,T114/F114)</f>
        <v>0</v>
      </c>
      <c r="V114" s="185">
        <v>4</v>
      </c>
    </row>
    <row r="115" spans="1:22" ht="21.75" customHeight="1" x14ac:dyDescent="0.2">
      <c r="A115" s="64"/>
      <c r="B115" s="156" t="s">
        <v>108</v>
      </c>
      <c r="C115" s="156" t="s">
        <v>18</v>
      </c>
      <c r="D115" s="96" t="s">
        <v>16</v>
      </c>
      <c r="E115" s="94">
        <v>195</v>
      </c>
      <c r="F115" s="138">
        <f>12-COUNTIF(H115:S115, "")</f>
        <v>0</v>
      </c>
      <c r="G115" s="94">
        <f>ROUNDUP(E115-U115,0)</f>
        <v>195</v>
      </c>
      <c r="H115" s="92"/>
      <c r="I115" s="70"/>
      <c r="J115" s="2"/>
      <c r="K115" s="2"/>
      <c r="L115" s="86"/>
      <c r="M115" s="86"/>
      <c r="N115" s="86"/>
      <c r="O115" s="86"/>
      <c r="P115" s="86"/>
      <c r="Q115" s="86"/>
      <c r="R115" s="86"/>
      <c r="S115" s="86"/>
      <c r="T115" s="94">
        <f>H115+I115+J115+K115+L115+M115+N115+O115+P115+Q115+R115+S115</f>
        <v>0</v>
      </c>
      <c r="U115" s="160">
        <f>IF(F115=0,0,T115/F115)</f>
        <v>0</v>
      </c>
      <c r="V115" s="185">
        <v>4</v>
      </c>
    </row>
    <row r="116" spans="1:22" ht="21.75" customHeight="1" x14ac:dyDescent="0.2">
      <c r="A116" s="64"/>
      <c r="B116" s="156" t="s">
        <v>532</v>
      </c>
      <c r="C116" s="156" t="s">
        <v>5</v>
      </c>
      <c r="D116" s="96" t="s">
        <v>34</v>
      </c>
      <c r="E116" s="94">
        <v>200</v>
      </c>
      <c r="F116" s="138">
        <f>12-COUNTIF(H116:S116, "")</f>
        <v>1</v>
      </c>
      <c r="G116" s="94">
        <f>ROUNDUP(E116-U116,0)</f>
        <v>195</v>
      </c>
      <c r="H116" s="91"/>
      <c r="I116" s="2"/>
      <c r="J116" s="2"/>
      <c r="K116" s="2"/>
      <c r="L116" s="2"/>
      <c r="M116" s="2"/>
      <c r="N116" s="2"/>
      <c r="O116" s="2" t="s">
        <v>397</v>
      </c>
      <c r="P116" s="2"/>
      <c r="Q116" s="2"/>
      <c r="R116" s="2"/>
      <c r="S116" s="2"/>
      <c r="T116" s="94">
        <f>H116+I116+J116+K116+L116+M116+N116+O116+P116+Q116+R116+S116</f>
        <v>5</v>
      </c>
      <c r="U116" s="160">
        <f>IF(F116=0,0,T116/F116)</f>
        <v>5</v>
      </c>
      <c r="V116" s="185">
        <v>4</v>
      </c>
    </row>
    <row r="117" spans="1:22" ht="21.75" customHeight="1" x14ac:dyDescent="0.2">
      <c r="A117" s="64"/>
      <c r="B117" s="156" t="s">
        <v>4</v>
      </c>
      <c r="C117" s="156" t="s">
        <v>69</v>
      </c>
      <c r="D117" s="96" t="s">
        <v>538</v>
      </c>
      <c r="E117" s="94">
        <v>200</v>
      </c>
      <c r="F117" s="138">
        <f>12-COUNTIF(H117:S117, "")</f>
        <v>1</v>
      </c>
      <c r="G117" s="94">
        <f>ROUNDUP(E117-U117,0)</f>
        <v>195</v>
      </c>
      <c r="H117" s="91"/>
      <c r="I117" s="2"/>
      <c r="J117" s="2"/>
      <c r="K117" s="2"/>
      <c r="L117" s="2"/>
      <c r="M117" s="2"/>
      <c r="N117" s="2"/>
      <c r="O117" s="2"/>
      <c r="P117" s="2" t="s">
        <v>397</v>
      </c>
      <c r="Q117" s="2"/>
      <c r="R117" s="2"/>
      <c r="S117" s="2"/>
      <c r="T117" s="94">
        <f>H117+I117+J117+K117+L117+M117+N117+O117+P117+Q117+R117+S117</f>
        <v>5</v>
      </c>
      <c r="U117" s="160">
        <f>IF(F117=0,0,T117/F117)</f>
        <v>5</v>
      </c>
      <c r="V117" s="185">
        <v>4</v>
      </c>
    </row>
    <row r="118" spans="1:22" ht="21.75" customHeight="1" x14ac:dyDescent="0.2">
      <c r="A118" s="64"/>
      <c r="B118" s="156" t="s">
        <v>468</v>
      </c>
      <c r="C118" s="156" t="s">
        <v>31</v>
      </c>
      <c r="D118" s="96" t="s">
        <v>449</v>
      </c>
      <c r="E118" s="94">
        <v>200</v>
      </c>
      <c r="F118" s="138">
        <f>12-COUNTIF(H118:S118, "")</f>
        <v>7</v>
      </c>
      <c r="G118" s="94">
        <f>ROUNDUP(E118-U118,0)</f>
        <v>194</v>
      </c>
      <c r="H118" s="91" t="s">
        <v>403</v>
      </c>
      <c r="I118" s="2"/>
      <c r="J118" s="2" t="s">
        <v>416</v>
      </c>
      <c r="K118" s="2" t="s">
        <v>411</v>
      </c>
      <c r="L118" s="2"/>
      <c r="M118" s="2" t="s">
        <v>401</v>
      </c>
      <c r="N118" s="2" t="s">
        <v>416</v>
      </c>
      <c r="O118" s="2"/>
      <c r="P118" s="2" t="s">
        <v>391</v>
      </c>
      <c r="Q118" s="2" t="s">
        <v>401</v>
      </c>
      <c r="R118" s="2"/>
      <c r="S118" s="2"/>
      <c r="T118" s="94">
        <f>H118+I118+J118+K118+L118+M118+N118+O118+P118+Q118+R118+S118</f>
        <v>44</v>
      </c>
      <c r="U118" s="160">
        <f>IF(F118=0,0,T118/F118)</f>
        <v>6.2857142857142856</v>
      </c>
      <c r="V118" s="185">
        <v>4</v>
      </c>
    </row>
    <row r="119" spans="1:22" ht="21.75" customHeight="1" x14ac:dyDescent="0.2">
      <c r="A119" s="64"/>
      <c r="B119" s="156" t="s">
        <v>466</v>
      </c>
      <c r="C119" s="156" t="s">
        <v>467</v>
      </c>
      <c r="D119" s="96" t="s">
        <v>458</v>
      </c>
      <c r="E119" s="94">
        <v>200</v>
      </c>
      <c r="F119" s="138">
        <f>12-COUNTIF(H119:S119, "")</f>
        <v>1</v>
      </c>
      <c r="G119" s="94">
        <f>ROUNDUP(E119-U119,0)</f>
        <v>194</v>
      </c>
      <c r="H119" s="91" t="s">
        <v>391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94">
        <f>H119+I119+J119+K119+L119+M119+N119+O119+P119+Q119+R119+S119</f>
        <v>6</v>
      </c>
      <c r="U119" s="160">
        <f>IF(F119=0,0,T119/F119)</f>
        <v>6</v>
      </c>
      <c r="V119" s="185">
        <v>4</v>
      </c>
    </row>
    <row r="120" spans="1:22" ht="21.75" customHeight="1" x14ac:dyDescent="0.2">
      <c r="A120" s="64"/>
      <c r="B120" s="156" t="s">
        <v>475</v>
      </c>
      <c r="C120" s="156" t="s">
        <v>476</v>
      </c>
      <c r="D120" s="96" t="s">
        <v>34</v>
      </c>
      <c r="E120" s="94">
        <v>200</v>
      </c>
      <c r="F120" s="138">
        <f>12-COUNTIF(H120:S120, "")</f>
        <v>3</v>
      </c>
      <c r="G120" s="94">
        <f>ROUNDUP(E120-U120,0)</f>
        <v>194</v>
      </c>
      <c r="H120" s="91" t="s">
        <v>430</v>
      </c>
      <c r="I120" s="2" t="s">
        <v>403</v>
      </c>
      <c r="J120" s="2"/>
      <c r="K120" s="2"/>
      <c r="L120" s="2"/>
      <c r="M120" s="2"/>
      <c r="N120" s="2"/>
      <c r="O120" s="2" t="s">
        <v>507</v>
      </c>
      <c r="P120" s="2"/>
      <c r="Q120" s="2"/>
      <c r="R120" s="2"/>
      <c r="S120" s="2"/>
      <c r="T120" s="94">
        <f>H120+I120+J120+K120+L120+M120+N120+O120+P120+Q120+R120+S120</f>
        <v>20</v>
      </c>
      <c r="U120" s="160">
        <f>IF(F120=0,0,T120/F120)</f>
        <v>6.666666666666667</v>
      </c>
      <c r="V120" s="185">
        <v>4</v>
      </c>
    </row>
    <row r="121" spans="1:22" ht="21.75" customHeight="1" x14ac:dyDescent="0.2">
      <c r="A121" s="64"/>
      <c r="B121" s="156" t="s">
        <v>97</v>
      </c>
      <c r="C121" s="156" t="s">
        <v>98</v>
      </c>
      <c r="D121" s="96" t="s">
        <v>34</v>
      </c>
      <c r="E121" s="94">
        <v>197</v>
      </c>
      <c r="F121" s="138">
        <f>12-COUNTIF(H121:S121, "")</f>
        <v>3</v>
      </c>
      <c r="G121" s="94">
        <f>ROUNDUP(E121-U121,0)</f>
        <v>194</v>
      </c>
      <c r="H121" s="92">
        <v>1</v>
      </c>
      <c r="I121" s="70" t="s">
        <v>398</v>
      </c>
      <c r="J121" s="2"/>
      <c r="K121" s="2"/>
      <c r="L121" s="86"/>
      <c r="M121" s="86"/>
      <c r="N121" s="86"/>
      <c r="O121" s="86">
        <v>1</v>
      </c>
      <c r="P121" s="86"/>
      <c r="Q121" s="86"/>
      <c r="R121" s="86"/>
      <c r="S121" s="86"/>
      <c r="T121" s="94">
        <f>H121+I121+J121+K121+L121+M121+N121+O121+P121+Q121+R121+S121</f>
        <v>10</v>
      </c>
      <c r="U121" s="160">
        <f>IF(F121=0,0,T121/F121)</f>
        <v>3.3333333333333335</v>
      </c>
      <c r="V121" s="185">
        <v>4</v>
      </c>
    </row>
    <row r="122" spans="1:22" ht="21.75" customHeight="1" x14ac:dyDescent="0.2">
      <c r="A122" s="64"/>
      <c r="B122" s="156" t="s">
        <v>418</v>
      </c>
      <c r="C122" s="156" t="s">
        <v>419</v>
      </c>
      <c r="D122" s="96" t="s">
        <v>80</v>
      </c>
      <c r="E122" s="94">
        <v>194</v>
      </c>
      <c r="F122" s="138">
        <f>12-COUNTIF(H122:S122, "")</f>
        <v>0</v>
      </c>
      <c r="G122" s="94">
        <f>ROUNDUP(E122-U122,0)</f>
        <v>194</v>
      </c>
      <c r="H122" s="9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94">
        <f>H122+I122+J122+K122+L122+M122+N122+O122+P122+Q122+R122+S122</f>
        <v>0</v>
      </c>
      <c r="U122" s="160">
        <f>IF(F122=0,0,T122/F122)</f>
        <v>0</v>
      </c>
      <c r="V122" s="185">
        <v>4</v>
      </c>
    </row>
    <row r="123" spans="1:22" ht="21.75" customHeight="1" x14ac:dyDescent="0.2">
      <c r="A123" s="64"/>
      <c r="B123" s="156" t="s">
        <v>113</v>
      </c>
      <c r="C123" s="156" t="s">
        <v>94</v>
      </c>
      <c r="D123" s="96" t="s">
        <v>16</v>
      </c>
      <c r="E123" s="94">
        <v>194</v>
      </c>
      <c r="F123" s="138">
        <f>12-COUNTIF(H123:S123, "")</f>
        <v>0</v>
      </c>
      <c r="G123" s="94">
        <f>ROUNDUP(E123-U123,0)</f>
        <v>194</v>
      </c>
      <c r="H123" s="9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94">
        <f>H123+I123+J123+K123+L123+M123+N123+O123+P123+Q123+R123+S123</f>
        <v>0</v>
      </c>
      <c r="U123" s="160">
        <f>IF(F123=0,0,T123/F123)</f>
        <v>0</v>
      </c>
      <c r="V123" s="185">
        <v>4</v>
      </c>
    </row>
    <row r="124" spans="1:22" ht="21.75" customHeight="1" x14ac:dyDescent="0.2">
      <c r="A124" s="64"/>
      <c r="B124" s="156" t="s">
        <v>114</v>
      </c>
      <c r="C124" s="156" t="s">
        <v>115</v>
      </c>
      <c r="D124" s="96" t="s">
        <v>25</v>
      </c>
      <c r="E124" s="94">
        <v>194</v>
      </c>
      <c r="F124" s="138">
        <f>12-COUNTIF(H124:S124, "")</f>
        <v>0</v>
      </c>
      <c r="G124" s="94">
        <f>ROUNDUP(E124-U124,0)</f>
        <v>194</v>
      </c>
      <c r="H124" s="9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94">
        <f>H124+I124+J124+K124+L124+M124+N124+O124+P124+Q124+R124+S124</f>
        <v>0</v>
      </c>
      <c r="U124" s="160">
        <f>IF(F124=0,0,T124/F124)</f>
        <v>0</v>
      </c>
      <c r="V124" s="185">
        <v>4</v>
      </c>
    </row>
    <row r="125" spans="1:22" ht="21.75" customHeight="1" x14ac:dyDescent="0.2">
      <c r="A125" s="64"/>
      <c r="B125" s="156" t="s">
        <v>380</v>
      </c>
      <c r="C125" s="156" t="s">
        <v>94</v>
      </c>
      <c r="D125" s="96" t="s">
        <v>63</v>
      </c>
      <c r="E125" s="94">
        <v>196</v>
      </c>
      <c r="F125" s="138">
        <f>12-COUNTIF(H125:S125, "")</f>
        <v>2</v>
      </c>
      <c r="G125" s="94">
        <f>ROUNDUP(E125-U125,0)</f>
        <v>194</v>
      </c>
      <c r="H125" s="91"/>
      <c r="I125" s="2"/>
      <c r="J125" s="2"/>
      <c r="K125" s="2" t="s">
        <v>390</v>
      </c>
      <c r="L125" s="2"/>
      <c r="M125" s="2"/>
      <c r="N125" s="2"/>
      <c r="O125" s="2"/>
      <c r="P125" s="2" t="s">
        <v>372</v>
      </c>
      <c r="Q125" s="2"/>
      <c r="R125" s="2"/>
      <c r="S125" s="2"/>
      <c r="T125" s="94">
        <f>H125+I125+J125+K125+L125+M125+N125+O125+P125+Q125+R125+S125</f>
        <v>5</v>
      </c>
      <c r="U125" s="160">
        <f>IF(F125=0,0,T125/F125)</f>
        <v>2.5</v>
      </c>
      <c r="V125" s="185">
        <v>4</v>
      </c>
    </row>
    <row r="126" spans="1:22" ht="21.75" customHeight="1" x14ac:dyDescent="0.2">
      <c r="A126" s="64"/>
      <c r="B126" s="156" t="s">
        <v>535</v>
      </c>
      <c r="C126" s="156" t="s">
        <v>536</v>
      </c>
      <c r="D126" s="96" t="s">
        <v>80</v>
      </c>
      <c r="E126" s="94">
        <v>200</v>
      </c>
      <c r="F126" s="138">
        <f>12-COUNTIF(H126:S126, "")</f>
        <v>1</v>
      </c>
      <c r="G126" s="94">
        <f>ROUNDUP(E126-U126,0)</f>
        <v>194</v>
      </c>
      <c r="H126" s="91"/>
      <c r="I126" s="2"/>
      <c r="J126" s="2"/>
      <c r="K126" s="2"/>
      <c r="L126" s="2"/>
      <c r="M126" s="2"/>
      <c r="N126" s="2"/>
      <c r="O126" s="2"/>
      <c r="P126" s="2" t="s">
        <v>391</v>
      </c>
      <c r="Q126" s="2"/>
      <c r="R126" s="2"/>
      <c r="S126" s="2"/>
      <c r="T126" s="94">
        <f>H126+I126+J126+K126+L126+M126+N126+O126+P126+Q126+R126+S126</f>
        <v>6</v>
      </c>
      <c r="U126" s="160">
        <f>IF(F126=0,0,T126/F126)</f>
        <v>6</v>
      </c>
      <c r="V126" s="185">
        <v>4</v>
      </c>
    </row>
    <row r="127" spans="1:22" ht="21.75" customHeight="1" x14ac:dyDescent="0.2">
      <c r="A127" s="64"/>
      <c r="B127" s="156" t="s">
        <v>523</v>
      </c>
      <c r="C127" s="156" t="s">
        <v>524</v>
      </c>
      <c r="D127" s="96" t="s">
        <v>54</v>
      </c>
      <c r="E127" s="94">
        <v>200</v>
      </c>
      <c r="F127" s="138">
        <f>12-COUNTIF(H127:S127, "")</f>
        <v>4</v>
      </c>
      <c r="G127" s="94">
        <f>ROUNDUP(E127-U127,0)</f>
        <v>193</v>
      </c>
      <c r="H127" s="91"/>
      <c r="I127" s="2"/>
      <c r="J127" s="2"/>
      <c r="K127" s="2"/>
      <c r="L127" s="2"/>
      <c r="M127" s="2"/>
      <c r="N127" s="2" t="s">
        <v>391</v>
      </c>
      <c r="O127" s="2" t="s">
        <v>395</v>
      </c>
      <c r="P127" s="2" t="s">
        <v>390</v>
      </c>
      <c r="Q127" s="2" t="s">
        <v>486</v>
      </c>
      <c r="R127" s="2"/>
      <c r="S127" s="2"/>
      <c r="T127" s="94">
        <f>H127+I127+J127+K127+L127+M127+N127+O127+P127+Q127+R127+S127</f>
        <v>30</v>
      </c>
      <c r="U127" s="160">
        <f>IF(F127=0,0,T127/F127)</f>
        <v>7.5</v>
      </c>
      <c r="V127" s="185">
        <v>4</v>
      </c>
    </row>
    <row r="128" spans="1:22" ht="21.75" customHeight="1" x14ac:dyDescent="0.2">
      <c r="A128" s="64"/>
      <c r="B128" s="156" t="s">
        <v>491</v>
      </c>
      <c r="C128" s="156" t="s">
        <v>470</v>
      </c>
      <c r="D128" s="96" t="s">
        <v>54</v>
      </c>
      <c r="E128" s="94">
        <v>200</v>
      </c>
      <c r="F128" s="138">
        <f>12-COUNTIF(H128:S128, "")</f>
        <v>7</v>
      </c>
      <c r="G128" s="94">
        <f>ROUNDUP(E128-U128,0)</f>
        <v>193</v>
      </c>
      <c r="H128" s="91"/>
      <c r="I128" s="2" t="s">
        <v>430</v>
      </c>
      <c r="J128" s="2" t="s">
        <v>395</v>
      </c>
      <c r="K128" s="2"/>
      <c r="L128" s="2"/>
      <c r="M128" s="2" t="s">
        <v>398</v>
      </c>
      <c r="N128" s="2" t="s">
        <v>389</v>
      </c>
      <c r="O128" s="2" t="s">
        <v>416</v>
      </c>
      <c r="P128" s="2" t="s">
        <v>416</v>
      </c>
      <c r="Q128" s="2" t="s">
        <v>404</v>
      </c>
      <c r="R128" s="2"/>
      <c r="S128" s="2"/>
      <c r="T128" s="94">
        <f>H128+I128+J128+K128+L128+M128+N128+O128+P128+Q128+R128+S128</f>
        <v>49</v>
      </c>
      <c r="U128" s="160">
        <f>IF(F128=0,0,T128/F128)</f>
        <v>7</v>
      </c>
      <c r="V128" s="185">
        <v>4</v>
      </c>
    </row>
    <row r="129" spans="1:22" ht="21.75" customHeight="1" x14ac:dyDescent="0.2">
      <c r="A129" s="64"/>
      <c r="B129" s="156" t="s">
        <v>510</v>
      </c>
      <c r="C129" s="156" t="s">
        <v>53</v>
      </c>
      <c r="D129" s="96" t="s">
        <v>449</v>
      </c>
      <c r="E129" s="94">
        <v>200</v>
      </c>
      <c r="F129" s="138">
        <f>12-COUNTIF(H129:S129, "")</f>
        <v>2</v>
      </c>
      <c r="G129" s="94">
        <f>ROUNDUP(E129-U129,0)</f>
        <v>193</v>
      </c>
      <c r="H129" s="91"/>
      <c r="I129" s="2"/>
      <c r="J129" s="2"/>
      <c r="K129" s="2" t="s">
        <v>404</v>
      </c>
      <c r="L129" s="2"/>
      <c r="M129" s="2" t="s">
        <v>253</v>
      </c>
      <c r="N129" s="2"/>
      <c r="O129" s="2"/>
      <c r="P129" s="2"/>
      <c r="Q129" s="2"/>
      <c r="R129" s="2"/>
      <c r="S129" s="2"/>
      <c r="T129" s="94">
        <f>H129+I129+J129+K129+L129+M129+N129+O129+P129+Q129+R129+S129</f>
        <v>14</v>
      </c>
      <c r="U129" s="160">
        <f>IF(F129=0,0,T129/F129)</f>
        <v>7</v>
      </c>
      <c r="V129" s="185">
        <v>4</v>
      </c>
    </row>
    <row r="130" spans="1:22" ht="21.75" customHeight="1" x14ac:dyDescent="0.2">
      <c r="A130" s="64"/>
      <c r="B130" s="156" t="s">
        <v>396</v>
      </c>
      <c r="C130" s="156" t="s">
        <v>22</v>
      </c>
      <c r="D130" s="96" t="s">
        <v>80</v>
      </c>
      <c r="E130" s="94">
        <v>197</v>
      </c>
      <c r="F130" s="138">
        <f>12-COUNTIF(H130:S130, "")</f>
        <v>3</v>
      </c>
      <c r="G130" s="94">
        <f>ROUNDUP(E130-U130,0)</f>
        <v>193</v>
      </c>
      <c r="H130" s="92">
        <v>5</v>
      </c>
      <c r="I130" s="70"/>
      <c r="J130" s="2"/>
      <c r="K130" s="2" t="s">
        <v>395</v>
      </c>
      <c r="L130" s="86">
        <v>4</v>
      </c>
      <c r="M130" s="86"/>
      <c r="N130" s="86"/>
      <c r="O130" s="86"/>
      <c r="P130" s="86"/>
      <c r="Q130" s="86"/>
      <c r="R130" s="86"/>
      <c r="S130" s="86"/>
      <c r="T130" s="94">
        <f>H130+I130+J130+K130+L130+M130+N130+O130+P130+Q130+R130+S130</f>
        <v>13</v>
      </c>
      <c r="U130" s="160">
        <f>IF(F130=0,0,T130/F130)</f>
        <v>4.333333333333333</v>
      </c>
      <c r="V130" s="185">
        <v>4</v>
      </c>
    </row>
    <row r="131" spans="1:22" ht="21.75" customHeight="1" x14ac:dyDescent="0.2">
      <c r="A131" s="64"/>
      <c r="B131" s="156" t="s">
        <v>112</v>
      </c>
      <c r="C131" s="156" t="s">
        <v>53</v>
      </c>
      <c r="D131" s="96" t="s">
        <v>34</v>
      </c>
      <c r="E131" s="94">
        <v>195</v>
      </c>
      <c r="F131" s="138">
        <f>12-COUNTIF(H131:S131, "")</f>
        <v>3</v>
      </c>
      <c r="G131" s="94">
        <f>ROUNDUP(E131-U131,0)</f>
        <v>193</v>
      </c>
      <c r="H131" s="91" t="s">
        <v>391</v>
      </c>
      <c r="I131" s="2"/>
      <c r="J131" s="2"/>
      <c r="K131" s="2"/>
      <c r="L131" s="2" t="s">
        <v>507</v>
      </c>
      <c r="M131" s="2" t="s">
        <v>395</v>
      </c>
      <c r="N131" s="2"/>
      <c r="O131" s="2"/>
      <c r="P131" s="2"/>
      <c r="Q131" s="2"/>
      <c r="R131" s="2"/>
      <c r="S131" s="86"/>
      <c r="T131" s="94">
        <f>H131+I131+J131+K131+L131+M131+N131+O131+P131+Q131+R131+S131</f>
        <v>6</v>
      </c>
      <c r="U131" s="160">
        <f>IF(F131=0,0,T131/F131)</f>
        <v>2</v>
      </c>
      <c r="V131" s="185">
        <v>4</v>
      </c>
    </row>
    <row r="132" spans="1:22" ht="21.75" customHeight="1" x14ac:dyDescent="0.2">
      <c r="A132" s="64"/>
      <c r="B132" s="156" t="s">
        <v>129</v>
      </c>
      <c r="C132" s="156" t="s">
        <v>130</v>
      </c>
      <c r="D132" s="96" t="s">
        <v>14</v>
      </c>
      <c r="E132" s="94">
        <v>193</v>
      </c>
      <c r="F132" s="138">
        <f>12-COUNTIF(H132:S132, "")</f>
        <v>0</v>
      </c>
      <c r="G132" s="94">
        <f>ROUNDUP(E132-U132,0)</f>
        <v>193</v>
      </c>
      <c r="H132" s="92"/>
      <c r="I132" s="70"/>
      <c r="J132" s="2"/>
      <c r="K132" s="2"/>
      <c r="L132" s="86"/>
      <c r="M132" s="86"/>
      <c r="N132" s="86"/>
      <c r="O132" s="86"/>
      <c r="P132" s="86"/>
      <c r="Q132" s="86"/>
      <c r="R132" s="86"/>
      <c r="S132" s="86"/>
      <c r="T132" s="94">
        <f>H132+I132+J132+K132+L132+M132+N132+O132+P132+Q132+R132+S132</f>
        <v>0</v>
      </c>
      <c r="U132" s="160">
        <f>IF(F132=0,0,T132/F132)</f>
        <v>0</v>
      </c>
      <c r="V132" s="185">
        <v>4</v>
      </c>
    </row>
    <row r="133" spans="1:22" ht="21.75" customHeight="1" x14ac:dyDescent="0.2">
      <c r="A133" s="64"/>
      <c r="B133" s="156" t="s">
        <v>421</v>
      </c>
      <c r="C133" s="156" t="s">
        <v>69</v>
      </c>
      <c r="D133" s="96" t="s">
        <v>417</v>
      </c>
      <c r="E133" s="94">
        <v>193</v>
      </c>
      <c r="F133" s="138">
        <f>12-COUNTIF(H133:S133, "")</f>
        <v>0</v>
      </c>
      <c r="G133" s="94">
        <f>ROUNDUP(E133-U133,0)</f>
        <v>193</v>
      </c>
      <c r="H133" s="9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94">
        <f>H133+I133+J133+K133+L133+M133+N133+O133+P133+Q133+R133+S133</f>
        <v>0</v>
      </c>
      <c r="U133" s="160">
        <f>IF(F133=0,0,T133/F133)</f>
        <v>0</v>
      </c>
      <c r="V133" s="185">
        <v>4</v>
      </c>
    </row>
    <row r="134" spans="1:22" ht="21.75" customHeight="1" x14ac:dyDescent="0.2">
      <c r="A134" s="64"/>
      <c r="B134" s="156" t="s">
        <v>273</v>
      </c>
      <c r="C134" s="156" t="s">
        <v>274</v>
      </c>
      <c r="D134" s="96" t="s">
        <v>34</v>
      </c>
      <c r="E134" s="94">
        <v>193</v>
      </c>
      <c r="F134" s="138">
        <f>12-COUNTIF(H134:S134, "")</f>
        <v>0</v>
      </c>
      <c r="G134" s="94">
        <f>ROUNDUP(E134-U134,0)</f>
        <v>193</v>
      </c>
      <c r="H134" s="9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94">
        <f>H134+I134+J134+K134+L134+M134+N134+O134+P134+Q134+R134+S134</f>
        <v>0</v>
      </c>
      <c r="U134" s="160">
        <f>IF(F134=0,0,T134/F134)</f>
        <v>0</v>
      </c>
      <c r="V134" s="185">
        <v>4</v>
      </c>
    </row>
    <row r="135" spans="1:22" ht="21.75" customHeight="1" x14ac:dyDescent="0.2">
      <c r="A135" s="64"/>
      <c r="B135" s="156" t="s">
        <v>386</v>
      </c>
      <c r="C135" s="156" t="s">
        <v>268</v>
      </c>
      <c r="D135" s="96" t="s">
        <v>6</v>
      </c>
      <c r="E135" s="94">
        <v>193</v>
      </c>
      <c r="F135" s="138">
        <f>12-COUNTIF(H135:S135, "")</f>
        <v>0</v>
      </c>
      <c r="G135" s="94">
        <f>ROUNDUP(E135-U135,0)</f>
        <v>193</v>
      </c>
      <c r="H135" s="9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94">
        <f>H135+I135+J135+K135+L135+M135+N135+O135+P135+Q135+R135+S135</f>
        <v>0</v>
      </c>
      <c r="U135" s="160">
        <f>IF(F135=0,0,T135/F135)</f>
        <v>0</v>
      </c>
      <c r="V135" s="185">
        <v>4</v>
      </c>
    </row>
    <row r="136" spans="1:22" ht="21.75" customHeight="1" x14ac:dyDescent="0.2">
      <c r="A136" s="64"/>
      <c r="B136" s="156" t="s">
        <v>118</v>
      </c>
      <c r="C136" s="158" t="s">
        <v>106</v>
      </c>
      <c r="D136" s="96" t="s">
        <v>11</v>
      </c>
      <c r="E136" s="94">
        <v>193</v>
      </c>
      <c r="F136" s="138">
        <f>12-COUNTIF(H136:S136, "")</f>
        <v>0</v>
      </c>
      <c r="G136" s="94">
        <f>ROUNDUP(E136-U136,0)</f>
        <v>193</v>
      </c>
      <c r="H136" s="9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94">
        <f>H136+I136+J136+K136+L136+M136+N136+O136+P136+Q136+R136+S136</f>
        <v>0</v>
      </c>
      <c r="U136" s="160">
        <f>IF(F136=0,0,T136/F136)</f>
        <v>0</v>
      </c>
      <c r="V136" s="185">
        <v>4</v>
      </c>
    </row>
    <row r="137" spans="1:22" ht="21.75" customHeight="1" x14ac:dyDescent="0.2">
      <c r="A137" s="64"/>
      <c r="B137" s="156" t="s">
        <v>275</v>
      </c>
      <c r="C137" s="156" t="s">
        <v>276</v>
      </c>
      <c r="D137" s="96" t="s">
        <v>16</v>
      </c>
      <c r="E137" s="94">
        <v>193</v>
      </c>
      <c r="F137" s="138">
        <f>12-COUNTIF(H137:S137, "")</f>
        <v>0</v>
      </c>
      <c r="G137" s="94">
        <f>ROUNDUP(E137-U137,0)</f>
        <v>193</v>
      </c>
      <c r="H137" s="9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94">
        <f>H137+I137+J137+K137+L137+M137+N137+O137+P137+Q137+R137+S137</f>
        <v>0</v>
      </c>
      <c r="U137" s="160">
        <f>IF(F137=0,0,T137/F137)</f>
        <v>0</v>
      </c>
      <c r="V137" s="185">
        <v>4</v>
      </c>
    </row>
    <row r="138" spans="1:22" ht="21.75" customHeight="1" x14ac:dyDescent="0.2">
      <c r="A138" s="64"/>
      <c r="B138" s="156" t="s">
        <v>272</v>
      </c>
      <c r="C138" s="156" t="s">
        <v>33</v>
      </c>
      <c r="D138" s="96" t="s">
        <v>80</v>
      </c>
      <c r="E138" s="94">
        <v>193</v>
      </c>
      <c r="F138" s="138">
        <f>12-COUNTIF(H138:S138, "")</f>
        <v>0</v>
      </c>
      <c r="G138" s="94">
        <f>ROUNDUP(E138-U138,0)</f>
        <v>193</v>
      </c>
      <c r="H138" s="9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94">
        <f>H138+I138+J138+K138+L138+M138+N138+O138+P138+Q138+R138+S138</f>
        <v>0</v>
      </c>
      <c r="U138" s="160">
        <f>IF(F138=0,0,T138/F138)</f>
        <v>0</v>
      </c>
      <c r="V138" s="185">
        <v>4</v>
      </c>
    </row>
    <row r="139" spans="1:22" s="159" customFormat="1" ht="21.75" customHeight="1" x14ac:dyDescent="0.2">
      <c r="A139" s="64"/>
      <c r="B139" s="156" t="s">
        <v>128</v>
      </c>
      <c r="C139" s="156" t="s">
        <v>69</v>
      </c>
      <c r="D139" s="96" t="s">
        <v>450</v>
      </c>
      <c r="E139" s="94">
        <v>196</v>
      </c>
      <c r="F139" s="138">
        <f>12-COUNTIF(H139:S139, "")</f>
        <v>3</v>
      </c>
      <c r="G139" s="94">
        <f>ROUNDUP(E139-U139,0)</f>
        <v>193</v>
      </c>
      <c r="H139" s="92"/>
      <c r="I139" s="70"/>
      <c r="J139" s="2"/>
      <c r="K139" s="2" t="s">
        <v>403</v>
      </c>
      <c r="L139" s="86"/>
      <c r="M139" s="86">
        <v>2</v>
      </c>
      <c r="N139" s="86"/>
      <c r="O139" s="86"/>
      <c r="P139" s="86">
        <v>-1</v>
      </c>
      <c r="Q139" s="86"/>
      <c r="R139" s="86"/>
      <c r="S139" s="86"/>
      <c r="T139" s="94">
        <f>H139+I139+J139+K139+L139+M139+N139+O139+P139+Q139+R139+S139</f>
        <v>10</v>
      </c>
      <c r="U139" s="160">
        <f>IF(F139=0,0,T139/F139)</f>
        <v>3.3333333333333335</v>
      </c>
      <c r="V139" s="185">
        <v>4</v>
      </c>
    </row>
    <row r="140" spans="1:22" ht="21.75" customHeight="1" x14ac:dyDescent="0.2">
      <c r="A140" s="64"/>
      <c r="B140" s="156" t="s">
        <v>529</v>
      </c>
      <c r="C140" s="156" t="s">
        <v>530</v>
      </c>
      <c r="D140" s="96" t="s">
        <v>54</v>
      </c>
      <c r="E140" s="94">
        <v>200</v>
      </c>
      <c r="F140" s="138">
        <f>12-COUNTIF(H140:S140, "")</f>
        <v>2</v>
      </c>
      <c r="G140" s="94">
        <f>ROUNDUP(E140-U140,0)</f>
        <v>193</v>
      </c>
      <c r="H140" s="91"/>
      <c r="I140" s="2"/>
      <c r="J140" s="2"/>
      <c r="K140" s="2"/>
      <c r="L140" s="2"/>
      <c r="M140" s="2"/>
      <c r="N140" s="2"/>
      <c r="O140" s="2" t="s">
        <v>416</v>
      </c>
      <c r="P140" s="2" t="s">
        <v>401</v>
      </c>
      <c r="Q140" s="2"/>
      <c r="R140" s="2"/>
      <c r="S140" s="2"/>
      <c r="T140" s="94">
        <f>H140+I140+J140+K140+L140+M140+N140+O140+P140+Q140+R140+S140</f>
        <v>14</v>
      </c>
      <c r="U140" s="160">
        <f>IF(F140=0,0,T140/F140)</f>
        <v>7</v>
      </c>
      <c r="V140" s="185">
        <v>4</v>
      </c>
    </row>
    <row r="141" spans="1:22" ht="21.75" customHeight="1" x14ac:dyDescent="0.2">
      <c r="A141" s="64"/>
      <c r="B141" s="156" t="s">
        <v>541</v>
      </c>
      <c r="C141" s="156" t="s">
        <v>542</v>
      </c>
      <c r="D141" s="96" t="s">
        <v>538</v>
      </c>
      <c r="E141" s="94">
        <v>200</v>
      </c>
      <c r="F141" s="138">
        <f>12-COUNTIF(H141:S141, "")</f>
        <v>1</v>
      </c>
      <c r="G141" s="94">
        <f>ROUNDUP(E141-U141,0)</f>
        <v>193</v>
      </c>
      <c r="H141" s="91"/>
      <c r="I141" s="2"/>
      <c r="J141" s="2"/>
      <c r="K141" s="2"/>
      <c r="L141" s="2"/>
      <c r="M141" s="2"/>
      <c r="N141" s="2"/>
      <c r="O141" s="2"/>
      <c r="P141" s="2" t="s">
        <v>390</v>
      </c>
      <c r="Q141" s="2"/>
      <c r="R141" s="2"/>
      <c r="S141" s="2"/>
      <c r="T141" s="94">
        <f>H141+I141+J141+K141+L141+M141+N141+O141+P141+Q141+R141+S141</f>
        <v>7</v>
      </c>
      <c r="U141" s="160">
        <f>IF(F141=0,0,T141/F141)</f>
        <v>7</v>
      </c>
      <c r="V141" s="185">
        <v>4</v>
      </c>
    </row>
    <row r="142" spans="1:22" s="121" customFormat="1" ht="21.75" customHeight="1" x14ac:dyDescent="0.2">
      <c r="A142" s="64"/>
      <c r="B142" s="156" t="s">
        <v>360</v>
      </c>
      <c r="C142" s="168" t="s">
        <v>115</v>
      </c>
      <c r="D142" s="96" t="s">
        <v>11</v>
      </c>
      <c r="E142" s="94">
        <v>192</v>
      </c>
      <c r="F142" s="138">
        <f>12-COUNTIF(H142:S142, "")</f>
        <v>0</v>
      </c>
      <c r="G142" s="94">
        <f>ROUNDUP(E142-U142,0)</f>
        <v>192</v>
      </c>
      <c r="H142" s="129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357"/>
      <c r="T142" s="94">
        <f>H142+I142+J142+K142+L142+M142+N142+O142+P142+Q142+R142+S142</f>
        <v>0</v>
      </c>
      <c r="U142" s="160">
        <f>IF(F142=0,0,T142/F142)</f>
        <v>0</v>
      </c>
      <c r="V142" s="185">
        <v>4</v>
      </c>
    </row>
    <row r="143" spans="1:22" s="121" customFormat="1" ht="21.75" customHeight="1" x14ac:dyDescent="0.2">
      <c r="A143" s="64"/>
      <c r="B143" s="156" t="s">
        <v>131</v>
      </c>
      <c r="C143" s="156" t="s">
        <v>22</v>
      </c>
      <c r="D143" s="96" t="s">
        <v>16</v>
      </c>
      <c r="E143" s="94">
        <v>192</v>
      </c>
      <c r="F143" s="138">
        <f>12-COUNTIF(H143:S143, "")</f>
        <v>0</v>
      </c>
      <c r="G143" s="94">
        <f>ROUNDUP(E143-U143,0)</f>
        <v>192</v>
      </c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94">
        <f>H143+I143+J143+K143+L143+M143+N143+O143+P143+Q143+R143+S143</f>
        <v>0</v>
      </c>
      <c r="U143" s="160">
        <f>IF(F143=0,0,T143/F143)</f>
        <v>0</v>
      </c>
      <c r="V143" s="185">
        <v>4</v>
      </c>
    </row>
    <row r="144" spans="1:22" s="121" customFormat="1" ht="21.75" customHeight="1" x14ac:dyDescent="0.2">
      <c r="A144" s="64"/>
      <c r="B144" s="156" t="s">
        <v>73</v>
      </c>
      <c r="C144" s="172" t="s">
        <v>74</v>
      </c>
      <c r="D144" s="96" t="s">
        <v>23</v>
      </c>
      <c r="E144" s="94">
        <v>196</v>
      </c>
      <c r="F144" s="138">
        <f>12-COUNTIF(H144:S144, "")</f>
        <v>5</v>
      </c>
      <c r="G144" s="94">
        <f>ROUNDUP(E144-U144,0)</f>
        <v>191</v>
      </c>
      <c r="H144" s="107" t="s">
        <v>253</v>
      </c>
      <c r="I144" s="107" t="s">
        <v>430</v>
      </c>
      <c r="J144" s="107"/>
      <c r="K144" s="107" t="s">
        <v>391</v>
      </c>
      <c r="L144" s="107"/>
      <c r="M144" s="107" t="s">
        <v>416</v>
      </c>
      <c r="N144" s="107" t="s">
        <v>389</v>
      </c>
      <c r="O144" s="107"/>
      <c r="P144" s="107"/>
      <c r="Q144" s="107"/>
      <c r="R144" s="107"/>
      <c r="S144" s="107"/>
      <c r="T144" s="94">
        <f>H144+I144+J144+K144+L144+M144+N144+O144+P144+Q144+R144+S144</f>
        <v>26</v>
      </c>
      <c r="U144" s="160">
        <f>IF(F144=0,0,T144/F144)</f>
        <v>5.2</v>
      </c>
      <c r="V144" s="185">
        <v>4</v>
      </c>
    </row>
    <row r="145" spans="1:23" s="121" customFormat="1" ht="21.75" customHeight="1" x14ac:dyDescent="0.2">
      <c r="A145" s="64"/>
      <c r="B145" s="156" t="s">
        <v>52</v>
      </c>
      <c r="C145" s="156" t="s">
        <v>29</v>
      </c>
      <c r="D145" s="96" t="s">
        <v>11</v>
      </c>
      <c r="E145" s="94">
        <v>200</v>
      </c>
      <c r="F145" s="138">
        <f>12-COUNTIF(H145:S145, "")</f>
        <v>1</v>
      </c>
      <c r="G145" s="94">
        <f>ROUNDUP(E145-U145,0)</f>
        <v>191</v>
      </c>
      <c r="H145" s="108">
        <v>9</v>
      </c>
      <c r="I145" s="109"/>
      <c r="J145" s="107"/>
      <c r="K145" s="107"/>
      <c r="L145" s="110"/>
      <c r="M145" s="110"/>
      <c r="N145" s="110"/>
      <c r="O145" s="110"/>
      <c r="P145" s="110"/>
      <c r="Q145" s="110"/>
      <c r="R145" s="110"/>
      <c r="S145" s="107"/>
      <c r="T145" s="94">
        <f>H145+I145+J145+K145+L145+M145+N145+O145+P145+Q145+R145+S145</f>
        <v>9</v>
      </c>
      <c r="U145" s="160">
        <f>IF(F145=0,0,T145/F145)</f>
        <v>9</v>
      </c>
      <c r="V145" s="185">
        <v>4</v>
      </c>
    </row>
    <row r="146" spans="1:23" s="121" customFormat="1" ht="21.75" customHeight="1" x14ac:dyDescent="0.2">
      <c r="A146" s="64"/>
      <c r="B146" s="124" t="s">
        <v>263</v>
      </c>
      <c r="C146" s="126" t="s">
        <v>27</v>
      </c>
      <c r="D146" s="96" t="s">
        <v>107</v>
      </c>
      <c r="E146" s="94">
        <v>191</v>
      </c>
      <c r="F146" s="138">
        <f>12-COUNTIF(H146:S146, "")</f>
        <v>0</v>
      </c>
      <c r="G146" s="94">
        <f>ROUNDUP(E146-U146,0)</f>
        <v>191</v>
      </c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94">
        <f>H146+I146+J146+K146+L146+M146+N146+O146+P146+Q146+R146+S146</f>
        <v>0</v>
      </c>
      <c r="U146" s="160">
        <f>IF(F146=0,0,T146/F146)</f>
        <v>0</v>
      </c>
      <c r="V146" s="185">
        <v>4</v>
      </c>
    </row>
    <row r="147" spans="1:23" s="121" customFormat="1" ht="21.75" customHeight="1" x14ac:dyDescent="0.2">
      <c r="A147" s="64"/>
      <c r="B147" s="124" t="s">
        <v>264</v>
      </c>
      <c r="C147" s="124" t="s">
        <v>230</v>
      </c>
      <c r="D147" s="96" t="s">
        <v>34</v>
      </c>
      <c r="E147" s="94">
        <v>191</v>
      </c>
      <c r="F147" s="138">
        <f>12-COUNTIF(H147:S147, "")</f>
        <v>0</v>
      </c>
      <c r="G147" s="94">
        <f>ROUNDUP(E147-U147,0)</f>
        <v>191</v>
      </c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94">
        <f>H147+I147+J147+K147+L147+M147+N147+O147+P147+Q147+R147+S147</f>
        <v>0</v>
      </c>
      <c r="U147" s="160">
        <f>IF(F147=0,0,T147/F147)</f>
        <v>0</v>
      </c>
      <c r="V147" s="185">
        <v>4</v>
      </c>
      <c r="W147" s="164"/>
    </row>
    <row r="148" spans="1:23" s="121" customFormat="1" ht="21.75" customHeight="1" x14ac:dyDescent="0.2">
      <c r="A148" s="64"/>
      <c r="B148" s="120" t="s">
        <v>533</v>
      </c>
      <c r="C148" s="130" t="s">
        <v>57</v>
      </c>
      <c r="D148" s="96" t="s">
        <v>34</v>
      </c>
      <c r="E148" s="94">
        <v>200</v>
      </c>
      <c r="F148" s="138">
        <f>12-COUNTIF(H148:S148, "")</f>
        <v>1</v>
      </c>
      <c r="G148" s="94">
        <f>ROUNDUP(E148-U148,0)</f>
        <v>191</v>
      </c>
      <c r="H148" s="107"/>
      <c r="I148" s="107"/>
      <c r="J148" s="107"/>
      <c r="K148" s="107"/>
      <c r="L148" s="107"/>
      <c r="M148" s="107"/>
      <c r="N148" s="107"/>
      <c r="O148" s="107" t="s">
        <v>403</v>
      </c>
      <c r="P148" s="107"/>
      <c r="Q148" s="107"/>
      <c r="R148" s="107"/>
      <c r="S148" s="107"/>
      <c r="T148" s="94">
        <f>H148+I148+J148+K148+L148+M148+N148+O148+P148+Q148+R148+S148</f>
        <v>9</v>
      </c>
      <c r="U148" s="160">
        <f>IF(F148=0,0,T148/F148)</f>
        <v>9</v>
      </c>
      <c r="V148" s="185">
        <v>4</v>
      </c>
    </row>
    <row r="149" spans="1:23" s="121" customFormat="1" ht="21.75" customHeight="1" x14ac:dyDescent="0.2">
      <c r="A149" s="64"/>
      <c r="B149" s="163" t="s">
        <v>543</v>
      </c>
      <c r="C149" s="163" t="s">
        <v>104</v>
      </c>
      <c r="D149" s="96" t="s">
        <v>54</v>
      </c>
      <c r="E149" s="94">
        <v>200</v>
      </c>
      <c r="F149" s="138">
        <f>12-COUNTIF(H149:S149, "")</f>
        <v>1</v>
      </c>
      <c r="G149" s="94">
        <f>ROUNDUP(E149-U149,0)</f>
        <v>191</v>
      </c>
      <c r="H149" s="107"/>
      <c r="I149" s="107"/>
      <c r="J149" s="107"/>
      <c r="K149" s="107"/>
      <c r="L149" s="107"/>
      <c r="M149" s="107"/>
      <c r="N149" s="107"/>
      <c r="O149" s="107"/>
      <c r="P149" s="107" t="s">
        <v>403</v>
      </c>
      <c r="Q149" s="107"/>
      <c r="R149" s="107"/>
      <c r="S149" s="107"/>
      <c r="T149" s="94">
        <f>H149+I149+J149+K149+L149+M149+N149+O149+P149+Q149+R149+S149</f>
        <v>9</v>
      </c>
      <c r="U149" s="160">
        <f>IF(F149=0,0,T149/F149)</f>
        <v>9</v>
      </c>
      <c r="V149" s="185">
        <v>4</v>
      </c>
    </row>
    <row r="150" spans="1:23" s="121" customFormat="1" ht="21.75" customHeight="1" x14ac:dyDescent="0.2">
      <c r="A150" s="64"/>
      <c r="B150" s="168" t="s">
        <v>420</v>
      </c>
      <c r="C150" s="168" t="s">
        <v>20</v>
      </c>
      <c r="D150" s="96" t="s">
        <v>14</v>
      </c>
      <c r="E150" s="94">
        <v>194</v>
      </c>
      <c r="F150" s="138">
        <f>12-COUNTIF(H150:S150, "")</f>
        <v>7</v>
      </c>
      <c r="G150" s="94">
        <f>ROUNDUP(E150-U150,0)</f>
        <v>191</v>
      </c>
      <c r="H150" s="107" t="s">
        <v>416</v>
      </c>
      <c r="I150" s="107" t="s">
        <v>395</v>
      </c>
      <c r="J150" s="107" t="s">
        <v>253</v>
      </c>
      <c r="K150" s="107" t="s">
        <v>403</v>
      </c>
      <c r="L150" s="107"/>
      <c r="M150" s="107" t="s">
        <v>416</v>
      </c>
      <c r="N150" s="107"/>
      <c r="O150" s="107" t="s">
        <v>389</v>
      </c>
      <c r="P150" s="107"/>
      <c r="Q150" s="107" t="s">
        <v>395</v>
      </c>
      <c r="R150" s="107"/>
      <c r="S150" s="107"/>
      <c r="T150" s="94">
        <f>H150+I150+J150+K150+L150+M150+N150+O150+P150+Q150+R150+S150</f>
        <v>25</v>
      </c>
      <c r="U150" s="160">
        <f>IF(F150=0,0,T150/F150)</f>
        <v>3.5714285714285716</v>
      </c>
      <c r="V150" s="185">
        <v>4</v>
      </c>
    </row>
    <row r="151" spans="1:23" s="121" customFormat="1" ht="21.75" customHeight="1" x14ac:dyDescent="0.2">
      <c r="A151" s="64"/>
      <c r="B151" s="186" t="s">
        <v>489</v>
      </c>
      <c r="C151" s="186" t="s">
        <v>490</v>
      </c>
      <c r="D151" s="96" t="s">
        <v>54</v>
      </c>
      <c r="E151" s="94">
        <v>200</v>
      </c>
      <c r="F151" s="138">
        <f>12-COUNTIF(H151:S151, "")</f>
        <v>7</v>
      </c>
      <c r="G151" s="94">
        <f>ROUNDUP(E151-U151,0)</f>
        <v>190</v>
      </c>
      <c r="H151" s="107"/>
      <c r="I151" s="107" t="s">
        <v>483</v>
      </c>
      <c r="J151" s="107" t="s">
        <v>403</v>
      </c>
      <c r="K151" s="107"/>
      <c r="L151" s="107"/>
      <c r="M151" s="107" t="s">
        <v>401</v>
      </c>
      <c r="N151" s="107" t="s">
        <v>486</v>
      </c>
      <c r="O151" s="107" t="s">
        <v>391</v>
      </c>
      <c r="P151" s="107" t="s">
        <v>389</v>
      </c>
      <c r="Q151" s="107" t="s">
        <v>404</v>
      </c>
      <c r="R151" s="107"/>
      <c r="S151" s="107"/>
      <c r="T151" s="94">
        <f>H151+I151+J151+K151+L151+M151+N151+O151+P151+Q151+R151+S151</f>
        <v>72</v>
      </c>
      <c r="U151" s="160">
        <f>IF(F151=0,0,T151/F151)</f>
        <v>10.285714285714286</v>
      </c>
      <c r="V151" s="185">
        <v>4</v>
      </c>
    </row>
    <row r="152" spans="1:23" s="121" customFormat="1" ht="21.75" customHeight="1" x14ac:dyDescent="0.2">
      <c r="A152" s="64"/>
      <c r="B152" s="186" t="s">
        <v>258</v>
      </c>
      <c r="C152" s="186" t="s">
        <v>22</v>
      </c>
      <c r="D152" s="96" t="s">
        <v>34</v>
      </c>
      <c r="E152" s="94">
        <v>195</v>
      </c>
      <c r="F152" s="138">
        <f>12-COUNTIF(H152:S152, "")</f>
        <v>2</v>
      </c>
      <c r="G152" s="94">
        <f>ROUNDUP(E152-U152,0)</f>
        <v>190</v>
      </c>
      <c r="H152" s="107"/>
      <c r="I152" s="107" t="s">
        <v>392</v>
      </c>
      <c r="J152" s="107"/>
      <c r="K152" s="107"/>
      <c r="L152" s="107"/>
      <c r="M152" s="107"/>
      <c r="N152" s="107"/>
      <c r="O152" s="107" t="s">
        <v>411</v>
      </c>
      <c r="P152" s="107"/>
      <c r="Q152" s="107"/>
      <c r="R152" s="107"/>
      <c r="S152" s="107"/>
      <c r="T152" s="94">
        <f>H152+I152+J152+K152+L152+M152+N152+O152+P152+Q152+R152+S152</f>
        <v>11</v>
      </c>
      <c r="U152" s="160">
        <f>IF(F152=0,0,T152/F152)</f>
        <v>5.5</v>
      </c>
      <c r="V152" s="185">
        <v>4</v>
      </c>
    </row>
    <row r="153" spans="1:23" s="121" customFormat="1" ht="21.75" customHeight="1" x14ac:dyDescent="0.2">
      <c r="A153" s="64"/>
      <c r="B153" s="186" t="s">
        <v>119</v>
      </c>
      <c r="C153" s="186" t="s">
        <v>120</v>
      </c>
      <c r="D153" s="96" t="s">
        <v>11</v>
      </c>
      <c r="E153" s="94">
        <v>190</v>
      </c>
      <c r="F153" s="138">
        <f>12-COUNTIF(H153:S153, "")</f>
        <v>0</v>
      </c>
      <c r="G153" s="94">
        <f>ROUNDUP(E153-U153,0)</f>
        <v>190</v>
      </c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94">
        <f>H153+I153+J153+K153+L153+M153+N153+O153+P153+Q153+R153+S153</f>
        <v>0</v>
      </c>
      <c r="U153" s="160">
        <f>IF(F153=0,0,T153/F153)</f>
        <v>0</v>
      </c>
      <c r="V153" s="185">
        <v>4</v>
      </c>
    </row>
    <row r="154" spans="1:23" s="121" customFormat="1" ht="21.75" customHeight="1" x14ac:dyDescent="0.2">
      <c r="A154" s="64"/>
      <c r="B154" s="186" t="s">
        <v>139</v>
      </c>
      <c r="C154" s="186" t="s">
        <v>140</v>
      </c>
      <c r="D154" s="96" t="s">
        <v>6</v>
      </c>
      <c r="E154" s="94">
        <v>190</v>
      </c>
      <c r="F154" s="138">
        <f>12-COUNTIF(H154:S154, "")</f>
        <v>0</v>
      </c>
      <c r="G154" s="94">
        <f>ROUNDUP(E154-U154,0)</f>
        <v>190</v>
      </c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94">
        <f>H154+I154+J154+K154+L154+M154+N154+O154+P154+Q154+R154+S154</f>
        <v>0</v>
      </c>
      <c r="U154" s="160">
        <f>IF(F154=0,0,T154/F154)</f>
        <v>0</v>
      </c>
      <c r="V154" s="185">
        <v>4</v>
      </c>
    </row>
    <row r="155" spans="1:23" s="125" customFormat="1" ht="21.75" customHeight="1" x14ac:dyDescent="0.2">
      <c r="A155" s="64"/>
      <c r="B155" s="167" t="s">
        <v>544</v>
      </c>
      <c r="C155" s="167" t="s">
        <v>545</v>
      </c>
      <c r="D155" s="96" t="s">
        <v>538</v>
      </c>
      <c r="E155" s="94">
        <v>200</v>
      </c>
      <c r="F155" s="138">
        <f>12-COUNTIF(H155:S155, "")</f>
        <v>1</v>
      </c>
      <c r="G155" s="94">
        <f>ROUNDUP(E155-U155,0)</f>
        <v>190</v>
      </c>
      <c r="H155" s="107"/>
      <c r="I155" s="107"/>
      <c r="J155" s="107"/>
      <c r="K155" s="107"/>
      <c r="L155" s="107"/>
      <c r="M155" s="107"/>
      <c r="N155" s="107"/>
      <c r="O155" s="107"/>
      <c r="P155" s="107" t="s">
        <v>392</v>
      </c>
      <c r="Q155" s="107"/>
      <c r="R155" s="107"/>
      <c r="S155" s="107"/>
      <c r="T155" s="94">
        <f>H155+I155+J155+K155+L155+M155+N155+O155+P155+Q155+R155+S155</f>
        <v>10</v>
      </c>
      <c r="U155" s="160">
        <f>IF(F155=0,0,T155/F155)</f>
        <v>10</v>
      </c>
      <c r="V155" s="185">
        <v>4</v>
      </c>
    </row>
    <row r="156" spans="1:23" s="125" customFormat="1" ht="21.75" customHeight="1" x14ac:dyDescent="0.2">
      <c r="A156" s="64"/>
      <c r="B156" s="163" t="s">
        <v>469</v>
      </c>
      <c r="C156" s="163" t="s">
        <v>470</v>
      </c>
      <c r="D156" s="96" t="s">
        <v>23</v>
      </c>
      <c r="E156" s="94">
        <v>200</v>
      </c>
      <c r="F156" s="138">
        <f>12-COUNTIF(H156:S156, "")</f>
        <v>9</v>
      </c>
      <c r="G156" s="94">
        <f>ROUNDUP(E156-U156,0)</f>
        <v>189</v>
      </c>
      <c r="H156" s="107" t="s">
        <v>392</v>
      </c>
      <c r="I156" s="107" t="s">
        <v>392</v>
      </c>
      <c r="J156" s="107"/>
      <c r="K156" s="107" t="s">
        <v>485</v>
      </c>
      <c r="L156" s="107" t="s">
        <v>391</v>
      </c>
      <c r="M156" s="107" t="s">
        <v>404</v>
      </c>
      <c r="N156" s="107" t="s">
        <v>398</v>
      </c>
      <c r="O156" s="107" t="s">
        <v>391</v>
      </c>
      <c r="P156" s="107" t="s">
        <v>403</v>
      </c>
      <c r="Q156" s="107" t="s">
        <v>554</v>
      </c>
      <c r="R156" s="107"/>
      <c r="S156" s="107"/>
      <c r="T156" s="94">
        <f>H156+I156+J156+K156+L156+M156+N156+O156+P156+Q156+R156+S156</f>
        <v>99</v>
      </c>
      <c r="U156" s="160">
        <f>IF(F156=0,0,T156/F156)</f>
        <v>11</v>
      </c>
      <c r="V156" s="185">
        <v>4</v>
      </c>
    </row>
    <row r="157" spans="1:23" s="125" customFormat="1" ht="21.75" customHeight="1" x14ac:dyDescent="0.2">
      <c r="A157" s="64"/>
      <c r="B157" s="120" t="s">
        <v>471</v>
      </c>
      <c r="C157" s="120" t="s">
        <v>384</v>
      </c>
      <c r="D157" s="96" t="s">
        <v>458</v>
      </c>
      <c r="E157" s="94">
        <v>200</v>
      </c>
      <c r="F157" s="138">
        <f>12-COUNTIF(H157:S157, "")</f>
        <v>1</v>
      </c>
      <c r="G157" s="94">
        <f>ROUNDUP(E157-U157,0)</f>
        <v>189</v>
      </c>
      <c r="H157" s="108">
        <v>11</v>
      </c>
      <c r="I157" s="109"/>
      <c r="J157" s="107"/>
      <c r="K157" s="107"/>
      <c r="L157" s="110"/>
      <c r="M157" s="110"/>
      <c r="N157" s="110"/>
      <c r="O157" s="110"/>
      <c r="P157" s="110"/>
      <c r="Q157" s="110"/>
      <c r="R157" s="110"/>
      <c r="S157" s="110"/>
      <c r="T157" s="94">
        <f>H157+I157+J157+K157+L157+M157+N157+O157+P157+Q157+R157+S157</f>
        <v>11</v>
      </c>
      <c r="U157" s="160">
        <f>IF(F157=0,0,T157/F157)</f>
        <v>11</v>
      </c>
      <c r="V157" s="185">
        <v>4</v>
      </c>
    </row>
    <row r="158" spans="1:23" s="125" customFormat="1" ht="21.75" customHeight="1" x14ac:dyDescent="0.2">
      <c r="A158" s="64"/>
      <c r="B158" s="120" t="s">
        <v>488</v>
      </c>
      <c r="C158" s="175" t="s">
        <v>53</v>
      </c>
      <c r="D158" s="96" t="s">
        <v>80</v>
      </c>
      <c r="E158" s="94">
        <v>200</v>
      </c>
      <c r="F158" s="138">
        <f>12-COUNTIF(H158:S158, "")</f>
        <v>1</v>
      </c>
      <c r="G158" s="94">
        <f>ROUNDUP(E158-U158,0)</f>
        <v>189</v>
      </c>
      <c r="H158" s="108"/>
      <c r="I158" s="109" t="s">
        <v>401</v>
      </c>
      <c r="J158" s="107"/>
      <c r="K158" s="107"/>
      <c r="L158" s="110"/>
      <c r="M158" s="110"/>
      <c r="N158" s="110"/>
      <c r="O158" s="110"/>
      <c r="P158" s="110"/>
      <c r="Q158" s="110"/>
      <c r="R158" s="110"/>
      <c r="S158" s="110"/>
      <c r="T158" s="94">
        <f>H158+I158+J158+K158+L158+M158+N158+O158+P158+Q158+R158+S158</f>
        <v>11</v>
      </c>
      <c r="U158" s="160">
        <f>IF(F158=0,0,T158/F158)</f>
        <v>11</v>
      </c>
      <c r="V158" s="185">
        <v>4</v>
      </c>
    </row>
    <row r="159" spans="1:23" s="125" customFormat="1" ht="21.75" customHeight="1" x14ac:dyDescent="0.2">
      <c r="A159" s="64"/>
      <c r="B159" s="120" t="s">
        <v>527</v>
      </c>
      <c r="C159" s="120" t="s">
        <v>13</v>
      </c>
      <c r="D159" s="96" t="s">
        <v>23</v>
      </c>
      <c r="E159" s="94">
        <v>200</v>
      </c>
      <c r="F159" s="138">
        <f>12-COUNTIF(H159:S159, "")</f>
        <v>1</v>
      </c>
      <c r="G159" s="94">
        <f>ROUNDUP(E159-U159,0)</f>
        <v>189</v>
      </c>
      <c r="H159" s="107"/>
      <c r="I159" s="107"/>
      <c r="J159" s="107"/>
      <c r="K159" s="107"/>
      <c r="L159" s="107"/>
      <c r="M159" s="107"/>
      <c r="N159" s="107" t="s">
        <v>401</v>
      </c>
      <c r="O159" s="107"/>
      <c r="P159" s="107"/>
      <c r="Q159" s="107"/>
      <c r="R159" s="107"/>
      <c r="S159" s="107"/>
      <c r="T159" s="94">
        <f>H159+I159+J159+K159+L159+M159+N159+O159+P159+Q159+R159+S159</f>
        <v>11</v>
      </c>
      <c r="U159" s="160">
        <f>IF(F159=0,0,T159/F159)</f>
        <v>11</v>
      </c>
      <c r="V159" s="185">
        <v>4</v>
      </c>
    </row>
    <row r="160" spans="1:23" s="125" customFormat="1" ht="21.75" customHeight="1" x14ac:dyDescent="0.2">
      <c r="A160" s="64"/>
      <c r="B160" s="120" t="s">
        <v>133</v>
      </c>
      <c r="C160" s="130" t="s">
        <v>27</v>
      </c>
      <c r="D160" s="96" t="s">
        <v>11</v>
      </c>
      <c r="E160" s="94">
        <v>189</v>
      </c>
      <c r="F160" s="138">
        <f>12-COUNTIF(H160:S160, "")</f>
        <v>0</v>
      </c>
      <c r="G160" s="94">
        <f>ROUNDUP(E160-U160,0)</f>
        <v>189</v>
      </c>
      <c r="H160" s="108"/>
      <c r="I160" s="109"/>
      <c r="J160" s="107"/>
      <c r="K160" s="107"/>
      <c r="L160" s="110"/>
      <c r="M160" s="110"/>
      <c r="N160" s="110"/>
      <c r="O160" s="110"/>
      <c r="P160" s="110"/>
      <c r="Q160" s="110"/>
      <c r="R160" s="110"/>
      <c r="S160" s="110"/>
      <c r="T160" s="94">
        <f>H160+I160+J160+K160+L160+M160+N160+O160+P160+Q160+R160+S160</f>
        <v>0</v>
      </c>
      <c r="U160" s="160">
        <f>IF(F160=0,0,T160/F160)</f>
        <v>0</v>
      </c>
      <c r="V160" s="185">
        <v>4</v>
      </c>
    </row>
    <row r="161" spans="1:22" s="125" customFormat="1" ht="21.75" customHeight="1" x14ac:dyDescent="0.2">
      <c r="A161" s="64"/>
      <c r="B161" s="167" t="s">
        <v>125</v>
      </c>
      <c r="C161" s="179" t="s">
        <v>53</v>
      </c>
      <c r="D161" s="96" t="s">
        <v>6</v>
      </c>
      <c r="E161" s="94">
        <v>189</v>
      </c>
      <c r="F161" s="138">
        <f>12-COUNTIF(H161:S161, "")</f>
        <v>0</v>
      </c>
      <c r="G161" s="94">
        <f>ROUNDUP(E161-U161,0)</f>
        <v>189</v>
      </c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94">
        <f>H161+I161+J161+K161+L161+M161+N161+O161+P161+Q161+R161+S161</f>
        <v>0</v>
      </c>
      <c r="U161" s="160">
        <f>IF(F161=0,0,T161/F161)</f>
        <v>0</v>
      </c>
      <c r="V161" s="185">
        <v>4</v>
      </c>
    </row>
    <row r="162" spans="1:22" s="127" customFormat="1" ht="21.75" customHeight="1" x14ac:dyDescent="0.2">
      <c r="A162" s="64"/>
      <c r="B162" s="122" t="s">
        <v>393</v>
      </c>
      <c r="C162" s="180" t="s">
        <v>394</v>
      </c>
      <c r="D162" s="96" t="s">
        <v>80</v>
      </c>
      <c r="E162" s="94">
        <v>198</v>
      </c>
      <c r="F162" s="138">
        <f>12-COUNTIF(H162:S162, "")</f>
        <v>1</v>
      </c>
      <c r="G162" s="94">
        <f>ROUNDUP(E162-U162,0)</f>
        <v>188</v>
      </c>
      <c r="H162" s="108"/>
      <c r="I162" s="109"/>
      <c r="J162" s="107"/>
      <c r="K162" s="107" t="s">
        <v>392</v>
      </c>
      <c r="L162" s="110"/>
      <c r="M162" s="110"/>
      <c r="N162" s="110"/>
      <c r="O162" s="110"/>
      <c r="P162" s="110"/>
      <c r="Q162" s="110"/>
      <c r="R162" s="110"/>
      <c r="S162" s="110"/>
      <c r="T162" s="94">
        <f>H162+I162+J162+K162+L162+M162+N162+O162+P162+Q162+R162+S162</f>
        <v>10</v>
      </c>
      <c r="U162" s="160">
        <f>IF(F162=0,0,T162/F162)</f>
        <v>10</v>
      </c>
      <c r="V162" s="185">
        <v>4</v>
      </c>
    </row>
    <row r="163" spans="1:22" s="127" customFormat="1" ht="21.75" customHeight="1" x14ac:dyDescent="0.2">
      <c r="A163" s="64"/>
      <c r="B163" s="163" t="s">
        <v>56</v>
      </c>
      <c r="C163" s="163" t="s">
        <v>260</v>
      </c>
      <c r="D163" s="96" t="s">
        <v>25</v>
      </c>
      <c r="E163" s="94">
        <v>194</v>
      </c>
      <c r="F163" s="138">
        <f>12-COUNTIF(H163:S163, "")</f>
        <v>4</v>
      </c>
      <c r="G163" s="94">
        <f>ROUNDUP(E163-U163,0)</f>
        <v>188</v>
      </c>
      <c r="H163" s="107"/>
      <c r="I163" s="107" t="s">
        <v>404</v>
      </c>
      <c r="J163" s="107"/>
      <c r="K163" s="107"/>
      <c r="L163" s="107"/>
      <c r="M163" s="107" t="s">
        <v>391</v>
      </c>
      <c r="N163" s="107" t="s">
        <v>253</v>
      </c>
      <c r="O163" s="107"/>
      <c r="P163" s="107" t="s">
        <v>397</v>
      </c>
      <c r="Q163" s="107"/>
      <c r="R163" s="107"/>
      <c r="S163" s="107"/>
      <c r="T163" s="94">
        <f>H163+I163+J163+K163+L163+M163+N163+O163+P163+Q163+R163+S163</f>
        <v>25</v>
      </c>
      <c r="U163" s="160">
        <f>IF(F163=0,0,T163/F163)</f>
        <v>6.25</v>
      </c>
      <c r="V163" s="185">
        <v>4</v>
      </c>
    </row>
    <row r="164" spans="1:22" s="127" customFormat="1" ht="21.75" customHeight="1" x14ac:dyDescent="0.2">
      <c r="A164" s="64"/>
      <c r="B164" s="120" t="s">
        <v>477</v>
      </c>
      <c r="C164" s="120" t="s">
        <v>8</v>
      </c>
      <c r="D164" s="96" t="s">
        <v>80</v>
      </c>
      <c r="E164" s="94">
        <v>200</v>
      </c>
      <c r="F164" s="138">
        <f>12-COUNTIF(H164:S164, "")</f>
        <v>8</v>
      </c>
      <c r="G164" s="94">
        <f>ROUNDUP(E164-U164,0)</f>
        <v>187</v>
      </c>
      <c r="H164" s="108">
        <v>16</v>
      </c>
      <c r="I164" s="109" t="s">
        <v>487</v>
      </c>
      <c r="J164" s="107"/>
      <c r="K164" s="107" t="s">
        <v>403</v>
      </c>
      <c r="L164" s="110">
        <v>5</v>
      </c>
      <c r="M164" s="110">
        <v>9</v>
      </c>
      <c r="N164" s="110">
        <v>11</v>
      </c>
      <c r="O164" s="110">
        <v>9</v>
      </c>
      <c r="P164" s="110"/>
      <c r="Q164" s="110">
        <v>23</v>
      </c>
      <c r="R164" s="110"/>
      <c r="S164" s="110"/>
      <c r="T164" s="94">
        <f>H164+I164+J164+K164+L164+M164+N164+O164+P164+Q164+R164+S164</f>
        <v>108</v>
      </c>
      <c r="U164" s="160">
        <f>IF(F164=0,0,T164/F164)</f>
        <v>13.5</v>
      </c>
      <c r="V164" s="185">
        <v>4</v>
      </c>
    </row>
    <row r="165" spans="1:22" s="127" customFormat="1" ht="21.75" customHeight="1" x14ac:dyDescent="0.2">
      <c r="A165" s="64"/>
      <c r="B165" s="163" t="s">
        <v>410</v>
      </c>
      <c r="C165" s="163" t="s">
        <v>69</v>
      </c>
      <c r="D165" s="96" t="s">
        <v>54</v>
      </c>
      <c r="E165" s="94">
        <v>200</v>
      </c>
      <c r="F165" s="138">
        <f>12-COUNTIF(H165:S165, "")</f>
        <v>1</v>
      </c>
      <c r="G165" s="94">
        <f>ROUNDUP(E165-U165,0)</f>
        <v>187</v>
      </c>
      <c r="H165" s="107"/>
      <c r="I165" s="107" t="s">
        <v>486</v>
      </c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94">
        <f>H165+I165+J165+K165+L165+M165+N165+O165+P165+Q165+R165+S165</f>
        <v>13</v>
      </c>
      <c r="U165" s="160">
        <f>IF(F165=0,0,T165/F165)</f>
        <v>13</v>
      </c>
      <c r="V165" s="185">
        <v>4</v>
      </c>
    </row>
    <row r="166" spans="1:22" s="127" customFormat="1" ht="21.75" customHeight="1" x14ac:dyDescent="0.2">
      <c r="A166" s="64"/>
      <c r="B166" s="163" t="s">
        <v>428</v>
      </c>
      <c r="C166" s="163" t="s">
        <v>384</v>
      </c>
      <c r="D166" s="96" t="s">
        <v>427</v>
      </c>
      <c r="E166" s="94">
        <v>187</v>
      </c>
      <c r="F166" s="138">
        <f>12-COUNTIF(H166:S166, "")</f>
        <v>0</v>
      </c>
      <c r="G166" s="94">
        <f>ROUNDUP(E166-U166,0)</f>
        <v>187</v>
      </c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94">
        <f>H166+I166+J166+K166+L166+M166+N166+O166+P166+Q166+R166+S166</f>
        <v>0</v>
      </c>
      <c r="U166" s="160">
        <f>IF(F166=0,0,T166/F166)</f>
        <v>0</v>
      </c>
      <c r="V166" s="185">
        <v>4</v>
      </c>
    </row>
    <row r="167" spans="1:22" s="127" customFormat="1" ht="21.75" customHeight="1" x14ac:dyDescent="0.2">
      <c r="A167" s="64"/>
      <c r="B167" s="124" t="s">
        <v>271</v>
      </c>
      <c r="C167" s="124" t="s">
        <v>71</v>
      </c>
      <c r="D167" s="96" t="s">
        <v>34</v>
      </c>
      <c r="E167" s="94">
        <v>187</v>
      </c>
      <c r="F167" s="138">
        <f>12-COUNTIF(H167:S167, "")</f>
        <v>0</v>
      </c>
      <c r="G167" s="94">
        <f>ROUNDUP(E167-U167,0)</f>
        <v>187</v>
      </c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94">
        <f>H167+I167+J167+K167+L167+M167+N167+O167+P167+Q167+R167+S167</f>
        <v>0</v>
      </c>
      <c r="U167" s="160">
        <f>IF(F167=0,0,T167/F167)</f>
        <v>0</v>
      </c>
      <c r="V167" s="185">
        <v>4</v>
      </c>
    </row>
    <row r="168" spans="1:22" s="127" customFormat="1" ht="21.75" customHeight="1" x14ac:dyDescent="0.2">
      <c r="A168" s="64"/>
      <c r="B168" s="163" t="s">
        <v>93</v>
      </c>
      <c r="C168" s="163" t="s">
        <v>8</v>
      </c>
      <c r="D168" s="96" t="s">
        <v>25</v>
      </c>
      <c r="E168" s="94">
        <v>187</v>
      </c>
      <c r="F168" s="138">
        <f>12-COUNTIF(H168:S168, "")</f>
        <v>0</v>
      </c>
      <c r="G168" s="94">
        <f>ROUNDUP(E168-U168,0)</f>
        <v>187</v>
      </c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94">
        <f>H168+I168+J168+K168+L168+M168+N168+O168+P168+Q168+R168+S168</f>
        <v>0</v>
      </c>
      <c r="U168" s="160">
        <f>IF(F168=0,0,T168/F168)</f>
        <v>0</v>
      </c>
      <c r="V168" s="185">
        <v>4</v>
      </c>
    </row>
    <row r="169" spans="1:22" s="127" customFormat="1" ht="21.75" customHeight="1" x14ac:dyDescent="0.2">
      <c r="A169" s="64"/>
      <c r="B169" s="163" t="s">
        <v>121</v>
      </c>
      <c r="C169" s="163" t="s">
        <v>122</v>
      </c>
      <c r="D169" s="73" t="s">
        <v>6</v>
      </c>
      <c r="E169" s="94">
        <v>187</v>
      </c>
      <c r="F169" s="138">
        <f>12-COUNTIF(H169:S169, "")</f>
        <v>0</v>
      </c>
      <c r="G169" s="94">
        <f>ROUNDUP(E169-U169,0)</f>
        <v>187</v>
      </c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10"/>
      <c r="T169" s="94">
        <f>H169+I169+J169+K169+L169+M169+N169+O169+P169+Q169+R169+S169</f>
        <v>0</v>
      </c>
      <c r="U169" s="160">
        <f>IF(F169=0,0,T169/F169)</f>
        <v>0</v>
      </c>
      <c r="V169" s="185">
        <v>4</v>
      </c>
    </row>
    <row r="170" spans="1:22" s="127" customFormat="1" ht="21.75" customHeight="1" x14ac:dyDescent="0.2">
      <c r="A170" s="64"/>
      <c r="B170" s="124" t="s">
        <v>537</v>
      </c>
      <c r="C170" s="124" t="s">
        <v>117</v>
      </c>
      <c r="D170" s="96" t="s">
        <v>538</v>
      </c>
      <c r="E170" s="94">
        <v>200</v>
      </c>
      <c r="F170" s="138">
        <f>12-COUNTIF(H170:S170, "")</f>
        <v>1</v>
      </c>
      <c r="G170" s="94">
        <f>ROUNDUP(E170-U170,0)</f>
        <v>187</v>
      </c>
      <c r="H170" s="107"/>
      <c r="I170" s="107"/>
      <c r="J170" s="107"/>
      <c r="K170" s="107"/>
      <c r="L170" s="107"/>
      <c r="M170" s="107"/>
      <c r="N170" s="107"/>
      <c r="O170" s="107"/>
      <c r="P170" s="107" t="s">
        <v>486</v>
      </c>
      <c r="Q170" s="107"/>
      <c r="R170" s="107"/>
      <c r="S170" s="107"/>
      <c r="T170" s="94">
        <f>H170+I170+J170+K170+L170+M170+N170+O170+P170+Q170+R170+S170</f>
        <v>13</v>
      </c>
      <c r="U170" s="160">
        <f>IF(F170=0,0,T170/F170)</f>
        <v>13</v>
      </c>
      <c r="V170" s="185">
        <v>4</v>
      </c>
    </row>
    <row r="171" spans="1:22" s="171" customFormat="1" ht="21.75" customHeight="1" x14ac:dyDescent="0.2">
      <c r="A171" s="64"/>
      <c r="B171" s="170" t="s">
        <v>473</v>
      </c>
      <c r="C171" s="170" t="s">
        <v>474</v>
      </c>
      <c r="D171" s="96" t="s">
        <v>83</v>
      </c>
      <c r="E171" s="94">
        <v>200</v>
      </c>
      <c r="F171" s="138">
        <f>12-COUNTIF(H171:S171, "")</f>
        <v>1</v>
      </c>
      <c r="G171" s="94">
        <f>ROUNDUP(E171-U171,0)</f>
        <v>186</v>
      </c>
      <c r="H171" s="107" t="s">
        <v>404</v>
      </c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94">
        <f>H171+I171+J171+K171+L171+M171+N171+O171+P171+Q171+R171+S171</f>
        <v>14</v>
      </c>
      <c r="U171" s="160">
        <f>IF(F171=0,0,T171/F171)</f>
        <v>14</v>
      </c>
      <c r="V171" s="185">
        <v>4</v>
      </c>
    </row>
    <row r="172" spans="1:22" s="131" customFormat="1" ht="21.75" customHeight="1" x14ac:dyDescent="0.2">
      <c r="A172" s="64"/>
      <c r="B172" s="173" t="s">
        <v>269</v>
      </c>
      <c r="C172" s="173" t="s">
        <v>270</v>
      </c>
      <c r="D172" s="96" t="s">
        <v>80</v>
      </c>
      <c r="E172" s="94">
        <v>186</v>
      </c>
      <c r="F172" s="138">
        <f>12-COUNTIF(H172:S172, "")</f>
        <v>0</v>
      </c>
      <c r="G172" s="94">
        <f>ROUNDUP(E172-U172,0)</f>
        <v>186</v>
      </c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94">
        <f>H172+I172+J172+K172+L172+M172+N172+O172+P172+Q172+R172+S172</f>
        <v>0</v>
      </c>
      <c r="U172" s="160">
        <f>IF(F172=0,0,T172/F172)</f>
        <v>0</v>
      </c>
      <c r="V172" s="185">
        <v>4</v>
      </c>
    </row>
    <row r="173" spans="1:22" s="131" customFormat="1" ht="21.75" customHeight="1" x14ac:dyDescent="0.2">
      <c r="A173" s="64"/>
      <c r="B173" s="179" t="s">
        <v>546</v>
      </c>
      <c r="C173" s="179" t="s">
        <v>53</v>
      </c>
      <c r="D173" s="96" t="s">
        <v>80</v>
      </c>
      <c r="E173" s="94">
        <v>200</v>
      </c>
      <c r="F173" s="138">
        <f>12-COUNTIF(H173:S173, "")</f>
        <v>1</v>
      </c>
      <c r="G173" s="94">
        <f>ROUNDUP(E173-U173,0)</f>
        <v>186</v>
      </c>
      <c r="H173" s="107"/>
      <c r="I173" s="107"/>
      <c r="J173" s="107"/>
      <c r="K173" s="107"/>
      <c r="L173" s="107"/>
      <c r="M173" s="107"/>
      <c r="N173" s="107"/>
      <c r="O173" s="107"/>
      <c r="P173" s="107" t="s">
        <v>404</v>
      </c>
      <c r="Q173" s="107"/>
      <c r="R173" s="107"/>
      <c r="S173" s="107"/>
      <c r="T173" s="94">
        <f>H173+I173+J173+K173+L173+M173+N173+O173+P173+Q173+R173+S173</f>
        <v>14</v>
      </c>
      <c r="U173" s="160">
        <f>IF(F173=0,0,T173/F173)</f>
        <v>14</v>
      </c>
      <c r="V173" s="185">
        <v>4</v>
      </c>
    </row>
    <row r="174" spans="1:22" s="131" customFormat="1" ht="21.75" customHeight="1" x14ac:dyDescent="0.2">
      <c r="A174" s="64"/>
      <c r="B174" s="173" t="s">
        <v>549</v>
      </c>
      <c r="C174" s="173" t="s">
        <v>66</v>
      </c>
      <c r="D174" s="96" t="s">
        <v>538</v>
      </c>
      <c r="E174" s="94">
        <v>200</v>
      </c>
      <c r="F174" s="138">
        <f>12-COUNTIF(H174:S174, "")</f>
        <v>1</v>
      </c>
      <c r="G174" s="94">
        <f>ROUNDUP(E174-U174,0)</f>
        <v>186</v>
      </c>
      <c r="H174" s="107"/>
      <c r="I174" s="107"/>
      <c r="J174" s="107"/>
      <c r="K174" s="107"/>
      <c r="L174" s="107"/>
      <c r="M174" s="107"/>
      <c r="N174" s="107"/>
      <c r="O174" s="107"/>
      <c r="P174" s="107" t="s">
        <v>404</v>
      </c>
      <c r="Q174" s="107"/>
      <c r="R174" s="107"/>
      <c r="S174" s="107"/>
      <c r="T174" s="94">
        <f>H174+I174+J174+K174+L174+M174+N174+O174+P174+Q174+R174+S174</f>
        <v>14</v>
      </c>
      <c r="U174" s="160">
        <f>IF(F174=0,0,T174/F174)</f>
        <v>14</v>
      </c>
      <c r="V174" s="185">
        <v>4</v>
      </c>
    </row>
    <row r="175" spans="1:22" s="131" customFormat="1" ht="21.75" customHeight="1" x14ac:dyDescent="0.2">
      <c r="A175" s="64"/>
      <c r="B175" s="180" t="s">
        <v>361</v>
      </c>
      <c r="C175" s="180" t="s">
        <v>266</v>
      </c>
      <c r="D175" s="96" t="s">
        <v>80</v>
      </c>
      <c r="E175" s="94">
        <v>185</v>
      </c>
      <c r="F175" s="138">
        <f>12-COUNTIF(H175:S175, "")</f>
        <v>0</v>
      </c>
      <c r="G175" s="94">
        <f>ROUNDUP(E175-U175,0)</f>
        <v>185</v>
      </c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94">
        <f>H175+I175+J175+K175+L175+M175+N175+O175+P175+Q175+R175+S175</f>
        <v>0</v>
      </c>
      <c r="U175" s="160">
        <f>IF(F175=0,0,T175/F175)</f>
        <v>0</v>
      </c>
      <c r="V175" s="185">
        <v>4</v>
      </c>
    </row>
    <row r="176" spans="1:22" s="131" customFormat="1" ht="21.75" customHeight="1" x14ac:dyDescent="0.2">
      <c r="A176" s="64"/>
      <c r="B176" s="180" t="s">
        <v>496</v>
      </c>
      <c r="C176" s="180" t="s">
        <v>497</v>
      </c>
      <c r="D176" s="96" t="s">
        <v>484</v>
      </c>
      <c r="E176" s="94">
        <v>200</v>
      </c>
      <c r="F176" s="138">
        <f>12-COUNTIF(H176:S176, "")</f>
        <v>6</v>
      </c>
      <c r="G176" s="94">
        <f>ROUNDUP(E176-U176,0)</f>
        <v>184</v>
      </c>
      <c r="H176" s="107"/>
      <c r="I176" s="107" t="s">
        <v>495</v>
      </c>
      <c r="J176" s="107"/>
      <c r="K176" s="107" t="s">
        <v>430</v>
      </c>
      <c r="L176" s="107" t="s">
        <v>398</v>
      </c>
      <c r="M176" s="107" t="s">
        <v>513</v>
      </c>
      <c r="N176" s="107" t="s">
        <v>391</v>
      </c>
      <c r="O176" s="107"/>
      <c r="P176" s="107"/>
      <c r="Q176" s="107" t="s">
        <v>493</v>
      </c>
      <c r="R176" s="107"/>
      <c r="S176" s="107"/>
      <c r="T176" s="94">
        <f>H176+I176+J176+K176+L176+M176+N176+O176+P176+Q176+R176+S176</f>
        <v>98</v>
      </c>
      <c r="U176" s="160">
        <f>IF(F176=0,0,T176/F176)</f>
        <v>16.333333333333332</v>
      </c>
      <c r="V176" s="185">
        <v>4</v>
      </c>
    </row>
    <row r="177" spans="1:22" s="131" customFormat="1" ht="21.75" customHeight="1" x14ac:dyDescent="0.2">
      <c r="A177" s="64"/>
      <c r="B177" s="180" t="s">
        <v>550</v>
      </c>
      <c r="C177" s="180" t="s">
        <v>536</v>
      </c>
      <c r="D177" s="96" t="s">
        <v>538</v>
      </c>
      <c r="E177" s="94">
        <v>200</v>
      </c>
      <c r="F177" s="138">
        <f>12-COUNTIF(H177:S177, "")</f>
        <v>1</v>
      </c>
      <c r="G177" s="94">
        <f>ROUNDUP(E177-U177,0)</f>
        <v>184</v>
      </c>
      <c r="H177" s="107"/>
      <c r="I177" s="107"/>
      <c r="J177" s="107"/>
      <c r="K177" s="107"/>
      <c r="L177" s="107"/>
      <c r="M177" s="107"/>
      <c r="N177" s="107"/>
      <c r="O177" s="107"/>
      <c r="P177" s="107" t="s">
        <v>528</v>
      </c>
      <c r="Q177" s="107"/>
      <c r="R177" s="107"/>
      <c r="S177" s="107"/>
      <c r="T177" s="94">
        <f>H177+I177+J177+K177+L177+M177+N177+O177+P177+Q177+R177+S177</f>
        <v>16</v>
      </c>
      <c r="U177" s="160">
        <f>IF(F177=0,0,T177/F177)</f>
        <v>16</v>
      </c>
      <c r="V177" s="185">
        <v>4</v>
      </c>
    </row>
    <row r="178" spans="1:22" s="137" customFormat="1" ht="21.75" customHeight="1" x14ac:dyDescent="0.2">
      <c r="A178" s="64"/>
      <c r="B178" s="180" t="s">
        <v>492</v>
      </c>
      <c r="C178" s="180" t="s">
        <v>467</v>
      </c>
      <c r="D178" s="96" t="s">
        <v>54</v>
      </c>
      <c r="E178" s="94">
        <v>200</v>
      </c>
      <c r="F178" s="138">
        <f>12-COUNTIF(H178:S178, "")</f>
        <v>2</v>
      </c>
      <c r="G178" s="94">
        <f>ROUNDUP(E178-U178,0)</f>
        <v>183</v>
      </c>
      <c r="H178" s="107"/>
      <c r="I178" s="107" t="s">
        <v>493</v>
      </c>
      <c r="J178" s="107"/>
      <c r="K178" s="107"/>
      <c r="L178" s="107"/>
      <c r="M178" s="107"/>
      <c r="N178" s="107"/>
      <c r="O178" s="107" t="s">
        <v>404</v>
      </c>
      <c r="P178" s="107"/>
      <c r="Q178" s="107"/>
      <c r="R178" s="107"/>
      <c r="S178" s="107"/>
      <c r="T178" s="94">
        <f>H178+I178+J178+K178+L178+M178+N178+O178+P178+Q178+R178+S178</f>
        <v>35</v>
      </c>
      <c r="U178" s="160">
        <f>IF(F178=0,0,T178/F178)</f>
        <v>17.5</v>
      </c>
      <c r="V178" s="185">
        <v>4</v>
      </c>
    </row>
    <row r="179" spans="1:22" s="137" customFormat="1" ht="21.75" customHeight="1" x14ac:dyDescent="0.2">
      <c r="A179" s="64"/>
      <c r="B179" s="180" t="s">
        <v>551</v>
      </c>
      <c r="C179" s="180" t="s">
        <v>268</v>
      </c>
      <c r="D179" s="96" t="s">
        <v>25</v>
      </c>
      <c r="E179" s="94">
        <v>200</v>
      </c>
      <c r="F179" s="138">
        <f>12-COUNTIF(H179:S179, "")</f>
        <v>1</v>
      </c>
      <c r="G179" s="94">
        <f>ROUNDUP(E179-U179,0)</f>
        <v>183</v>
      </c>
      <c r="H179" s="107"/>
      <c r="I179" s="107"/>
      <c r="J179" s="107"/>
      <c r="K179" s="107"/>
      <c r="L179" s="107"/>
      <c r="M179" s="107"/>
      <c r="N179" s="107"/>
      <c r="O179" s="107"/>
      <c r="P179" s="107" t="s">
        <v>483</v>
      </c>
      <c r="Q179" s="107"/>
      <c r="R179" s="107"/>
      <c r="S179" s="107"/>
      <c r="T179" s="94">
        <f>H179+I179+J179+K179+L179+M179+N179+O179+P179+Q179+R179+S179</f>
        <v>17</v>
      </c>
      <c r="U179" s="160">
        <f>IF(F179=0,0,T179/F179)</f>
        <v>17</v>
      </c>
      <c r="V179" s="185">
        <v>4</v>
      </c>
    </row>
    <row r="180" spans="1:22" s="181" customFormat="1" ht="21.75" customHeight="1" x14ac:dyDescent="0.2">
      <c r="A180" s="64"/>
      <c r="B180" s="180" t="s">
        <v>478</v>
      </c>
      <c r="C180" s="186" t="s">
        <v>66</v>
      </c>
      <c r="D180" s="96" t="s">
        <v>458</v>
      </c>
      <c r="E180" s="94">
        <v>200</v>
      </c>
      <c r="F180" s="138">
        <f>12-COUNTIF(H180:S180, "")</f>
        <v>1</v>
      </c>
      <c r="G180" s="94">
        <f>ROUNDUP(E180-U180,0)</f>
        <v>182</v>
      </c>
      <c r="H180" s="107" t="s">
        <v>415</v>
      </c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94">
        <f>H180+I180+J180+K180+L180+M180+N180+O180+P180+Q180+R180+S180</f>
        <v>18</v>
      </c>
      <c r="U180" s="160">
        <f>IF(F180=0,0,T180/F180)</f>
        <v>18</v>
      </c>
      <c r="V180" s="185">
        <v>4</v>
      </c>
    </row>
    <row r="181" spans="1:22" s="181" customFormat="1" ht="21.75" customHeight="1" x14ac:dyDescent="0.2">
      <c r="A181" s="64"/>
      <c r="B181" s="180" t="s">
        <v>123</v>
      </c>
      <c r="C181" s="75" t="s">
        <v>124</v>
      </c>
      <c r="D181" s="96" t="s">
        <v>14</v>
      </c>
      <c r="E181" s="94">
        <v>190</v>
      </c>
      <c r="F181" s="138">
        <f>12-COUNTIF(H181:S181, "")</f>
        <v>6</v>
      </c>
      <c r="G181" s="94">
        <f>ROUNDUP(E181-U181,0)</f>
        <v>182</v>
      </c>
      <c r="H181" s="107" t="s">
        <v>391</v>
      </c>
      <c r="I181" s="107" t="s">
        <v>392</v>
      </c>
      <c r="J181" s="107"/>
      <c r="K181" s="107" t="s">
        <v>391</v>
      </c>
      <c r="L181" s="107"/>
      <c r="M181" s="107" t="s">
        <v>403</v>
      </c>
      <c r="N181" s="107" t="s">
        <v>401</v>
      </c>
      <c r="O181" s="107"/>
      <c r="P181" s="107" t="s">
        <v>392</v>
      </c>
      <c r="Q181" s="107"/>
      <c r="R181" s="107"/>
      <c r="S181" s="107"/>
      <c r="T181" s="94">
        <f>H181+I181+J181+K181+L181+M181+N181+O181+P181+Q181+R181+S181</f>
        <v>52</v>
      </c>
      <c r="U181" s="160">
        <f>IF(F181=0,0,T181/F181)</f>
        <v>8.6666666666666661</v>
      </c>
      <c r="V181" s="185">
        <v>4</v>
      </c>
    </row>
    <row r="182" spans="1:22" s="181" customFormat="1" ht="21.75" customHeight="1" x14ac:dyDescent="0.2">
      <c r="A182" s="64"/>
      <c r="B182" s="180" t="s">
        <v>479</v>
      </c>
      <c r="C182" s="180" t="s">
        <v>260</v>
      </c>
      <c r="D182" s="96" t="s">
        <v>458</v>
      </c>
      <c r="E182" s="94">
        <v>200</v>
      </c>
      <c r="F182" s="138">
        <f>12-COUNTIF(H182:S182, "")</f>
        <v>1</v>
      </c>
      <c r="G182" s="94">
        <f>ROUNDUP(E182-U182,0)</f>
        <v>181</v>
      </c>
      <c r="H182" s="107" t="s">
        <v>414</v>
      </c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94">
        <f>H182+I182+J182+K182+L182+M182+N182+O182+P182+Q182+R182+S182</f>
        <v>19</v>
      </c>
      <c r="U182" s="160">
        <f>IF(F182=0,0,T182/F182)</f>
        <v>19</v>
      </c>
      <c r="V182" s="185">
        <v>4</v>
      </c>
    </row>
    <row r="183" spans="1:22" s="181" customFormat="1" ht="21.75" customHeight="1" x14ac:dyDescent="0.2">
      <c r="A183" s="64"/>
      <c r="B183" s="180" t="s">
        <v>412</v>
      </c>
      <c r="C183" s="180" t="s">
        <v>94</v>
      </c>
      <c r="D183" s="96" t="s">
        <v>80</v>
      </c>
      <c r="E183" s="94">
        <v>181</v>
      </c>
      <c r="F183" s="138">
        <f>12-COUNTIF(H183:S183, "")</f>
        <v>0</v>
      </c>
      <c r="G183" s="94">
        <f>ROUNDUP(E183-U183,0)</f>
        <v>181</v>
      </c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94">
        <f>H183+I183+J183+K183+L183+M183+N183+O183+P183+Q183+R183+S183</f>
        <v>0</v>
      </c>
      <c r="U183" s="160">
        <f>IF(F183=0,0,T183/F183)</f>
        <v>0</v>
      </c>
      <c r="V183" s="185">
        <v>4</v>
      </c>
    </row>
    <row r="184" spans="1:22" s="181" customFormat="1" ht="21.75" customHeight="1" x14ac:dyDescent="0.2">
      <c r="A184" s="64"/>
      <c r="B184" s="180" t="s">
        <v>552</v>
      </c>
      <c r="C184" s="180" t="s">
        <v>545</v>
      </c>
      <c r="D184" s="96" t="s">
        <v>80</v>
      </c>
      <c r="E184" s="94">
        <v>200</v>
      </c>
      <c r="F184" s="138">
        <f>12-COUNTIF(H184:S184, "")</f>
        <v>1</v>
      </c>
      <c r="G184" s="94">
        <f>ROUNDUP(E184-U184,0)</f>
        <v>181</v>
      </c>
      <c r="H184" s="107"/>
      <c r="I184" s="107"/>
      <c r="J184" s="107"/>
      <c r="K184" s="107"/>
      <c r="L184" s="107"/>
      <c r="M184" s="107"/>
      <c r="N184" s="107"/>
      <c r="O184" s="107"/>
      <c r="P184" s="107"/>
      <c r="Q184" s="107" t="s">
        <v>414</v>
      </c>
      <c r="R184" s="107"/>
      <c r="S184" s="107"/>
      <c r="T184" s="94">
        <f>H184+I184+J184+K184+L184+M184+N184+O184+P184+Q184+R184+S184</f>
        <v>19</v>
      </c>
      <c r="U184" s="160">
        <f>IF(F184=0,0,T184/F184)</f>
        <v>19</v>
      </c>
      <c r="V184" s="185">
        <v>4</v>
      </c>
    </row>
    <row r="185" spans="1:22" s="181" customFormat="1" ht="21.75" customHeight="1" x14ac:dyDescent="0.2">
      <c r="A185" s="64"/>
      <c r="B185" s="180" t="s">
        <v>271</v>
      </c>
      <c r="C185" s="180" t="s">
        <v>71</v>
      </c>
      <c r="D185" s="96" t="s">
        <v>34</v>
      </c>
      <c r="E185" s="94">
        <v>200</v>
      </c>
      <c r="F185" s="138">
        <f>12-COUNTIF(H185:S185, "")</f>
        <v>1</v>
      </c>
      <c r="G185" s="94">
        <f>ROUNDUP(E185-U185,0)</f>
        <v>180</v>
      </c>
      <c r="H185" s="107"/>
      <c r="I185" s="107" t="s">
        <v>422</v>
      </c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94">
        <f>H185+I185+J185+K185+L185+M185+N185+O185+P185+Q185+R185+S185</f>
        <v>20</v>
      </c>
      <c r="U185" s="160">
        <f>IF(F185=0,0,T185/F185)</f>
        <v>20</v>
      </c>
      <c r="V185" s="185">
        <v>4</v>
      </c>
    </row>
    <row r="186" spans="1:22" s="181" customFormat="1" ht="21.75" customHeight="1" x14ac:dyDescent="0.2">
      <c r="A186" s="64"/>
      <c r="B186" s="180" t="s">
        <v>519</v>
      </c>
      <c r="C186" s="180" t="s">
        <v>69</v>
      </c>
      <c r="D186" s="96" t="s">
        <v>83</v>
      </c>
      <c r="E186" s="94">
        <v>200</v>
      </c>
      <c r="F186" s="138">
        <f>12-COUNTIF(H186:S186, "")</f>
        <v>1</v>
      </c>
      <c r="G186" s="94">
        <f>ROUNDUP(E186-U186,0)</f>
        <v>180</v>
      </c>
      <c r="H186" s="107"/>
      <c r="I186" s="107"/>
      <c r="J186" s="107"/>
      <c r="K186" s="107"/>
      <c r="L186" s="107"/>
      <c r="M186" s="107" t="s">
        <v>422</v>
      </c>
      <c r="N186" s="107"/>
      <c r="O186" s="107"/>
      <c r="P186" s="107"/>
      <c r="Q186" s="107"/>
      <c r="R186" s="107"/>
      <c r="S186" s="107"/>
      <c r="T186" s="94">
        <f>H186+I186+J186+K186+L186+M186+N186+O186+P186+Q186+R186+S186</f>
        <v>20</v>
      </c>
      <c r="U186" s="160">
        <f>IF(F186=0,0,T186/F186)</f>
        <v>20</v>
      </c>
      <c r="V186" s="185">
        <v>4</v>
      </c>
    </row>
    <row r="187" spans="1:22" s="181" customFormat="1" ht="21.75" customHeight="1" x14ac:dyDescent="0.2">
      <c r="A187" s="64"/>
      <c r="B187" s="180" t="s">
        <v>381</v>
      </c>
      <c r="C187" s="180" t="s">
        <v>382</v>
      </c>
      <c r="D187" s="96" t="s">
        <v>80</v>
      </c>
      <c r="E187" s="94">
        <v>188</v>
      </c>
      <c r="F187" s="138">
        <f>12-COUNTIF(H187:S187, "")</f>
        <v>8</v>
      </c>
      <c r="G187" s="94">
        <f>ROUNDUP(E187-U187,0)</f>
        <v>177</v>
      </c>
      <c r="H187" s="107" t="s">
        <v>422</v>
      </c>
      <c r="I187" s="107" t="s">
        <v>430</v>
      </c>
      <c r="J187" s="107" t="s">
        <v>403</v>
      </c>
      <c r="K187" s="107" t="s">
        <v>391</v>
      </c>
      <c r="L187" s="107"/>
      <c r="M187" s="107" t="s">
        <v>403</v>
      </c>
      <c r="N187" s="107" t="s">
        <v>391</v>
      </c>
      <c r="O187" s="107"/>
      <c r="P187" s="107" t="s">
        <v>390</v>
      </c>
      <c r="Q187" s="107" t="s">
        <v>415</v>
      </c>
      <c r="R187" s="107"/>
      <c r="S187" s="107"/>
      <c r="T187" s="94">
        <f>H187+I187+J187+K187+L187+M187+N187+O187+P187+Q187+R187+S187</f>
        <v>90</v>
      </c>
      <c r="U187" s="160">
        <f>IF(F187=0,0,T187/F187)</f>
        <v>11.25</v>
      </c>
      <c r="V187" s="185">
        <v>4</v>
      </c>
    </row>
    <row r="188" spans="1:22" s="181" customFormat="1" ht="21.75" customHeight="1" x14ac:dyDescent="0.2">
      <c r="A188" s="64"/>
      <c r="B188" s="180" t="s">
        <v>354</v>
      </c>
      <c r="C188" s="180" t="s">
        <v>53</v>
      </c>
      <c r="D188" s="96" t="s">
        <v>83</v>
      </c>
      <c r="E188" s="94">
        <v>184</v>
      </c>
      <c r="F188" s="138">
        <f>12-COUNTIF(H188:S188, "")</f>
        <v>8</v>
      </c>
      <c r="G188" s="94">
        <f>ROUNDUP(E188-U188,0)</f>
        <v>175</v>
      </c>
      <c r="H188" s="108">
        <v>2</v>
      </c>
      <c r="I188" s="109"/>
      <c r="J188" s="107" t="s">
        <v>430</v>
      </c>
      <c r="K188" s="107" t="s">
        <v>398</v>
      </c>
      <c r="L188" s="110">
        <v>3</v>
      </c>
      <c r="M188" s="110">
        <v>8</v>
      </c>
      <c r="N188" s="110">
        <v>10</v>
      </c>
      <c r="O188" s="110">
        <v>11</v>
      </c>
      <c r="P188" s="110">
        <v>16</v>
      </c>
      <c r="Q188" s="110"/>
      <c r="R188" s="110"/>
      <c r="S188" s="110"/>
      <c r="T188" s="94">
        <f>H188+I188+J188+K188+L188+M188+N188+O188+P188+Q188+R188+S188</f>
        <v>73</v>
      </c>
      <c r="U188" s="160">
        <f>IF(F188=0,0,T188/F188)</f>
        <v>9.125</v>
      </c>
      <c r="V188" s="185">
        <v>4</v>
      </c>
    </row>
    <row r="189" spans="1:22" s="181" customFormat="1" ht="21.75" customHeight="1" x14ac:dyDescent="0.2">
      <c r="A189" s="64"/>
      <c r="B189" s="180" t="s">
        <v>494</v>
      </c>
      <c r="C189" s="180" t="s">
        <v>259</v>
      </c>
      <c r="D189" s="96" t="s">
        <v>80</v>
      </c>
      <c r="E189" s="94">
        <v>200</v>
      </c>
      <c r="F189" s="138">
        <f>12-COUNTIF(H189:S189, "")</f>
        <v>1</v>
      </c>
      <c r="G189" s="94">
        <f>ROUNDUP(E189-U189,0)</f>
        <v>175</v>
      </c>
      <c r="H189" s="108"/>
      <c r="I189" s="109" t="s">
        <v>495</v>
      </c>
      <c r="J189" s="107"/>
      <c r="K189" s="107"/>
      <c r="L189" s="110"/>
      <c r="M189" s="110"/>
      <c r="N189" s="110"/>
      <c r="O189" s="110"/>
      <c r="P189" s="110"/>
      <c r="Q189" s="110"/>
      <c r="R189" s="110"/>
      <c r="S189" s="110"/>
      <c r="T189" s="94">
        <f>H189+I189+J189+K189+L189+M189+N189+O189+P189+Q189+R189+S189</f>
        <v>25</v>
      </c>
      <c r="U189" s="160">
        <f>IF(F189=0,0,T189/F189)</f>
        <v>25</v>
      </c>
      <c r="V189" s="185">
        <v>4</v>
      </c>
    </row>
    <row r="190" spans="1:22" s="181" customFormat="1" ht="21.75" customHeight="1" x14ac:dyDescent="0.2">
      <c r="A190" s="64"/>
      <c r="B190" s="180" t="s">
        <v>514</v>
      </c>
      <c r="C190" s="180" t="s">
        <v>78</v>
      </c>
      <c r="D190" s="96" t="s">
        <v>80</v>
      </c>
      <c r="E190" s="94">
        <v>200</v>
      </c>
      <c r="F190" s="138">
        <f>12-COUNTIF(H190:S190, "")</f>
        <v>2</v>
      </c>
      <c r="G190" s="94">
        <f>ROUNDUP(E190-U190,0)</f>
        <v>174</v>
      </c>
      <c r="H190" s="107"/>
      <c r="I190" s="107"/>
      <c r="J190" s="107"/>
      <c r="K190" s="107" t="s">
        <v>515</v>
      </c>
      <c r="L190" s="107"/>
      <c r="M190" s="107" t="s">
        <v>422</v>
      </c>
      <c r="N190" s="107"/>
      <c r="O190" s="107"/>
      <c r="P190" s="107"/>
      <c r="Q190" s="107"/>
      <c r="R190" s="107"/>
      <c r="S190" s="107"/>
      <c r="T190" s="94">
        <f>H190+I190+J190+K190+L190+M190+N190+O190+P190+Q190+R190+S190</f>
        <v>53</v>
      </c>
      <c r="U190" s="160">
        <f>IF(F190=0,0,T190/F190)</f>
        <v>26.5</v>
      </c>
      <c r="V190" s="185">
        <v>4</v>
      </c>
    </row>
    <row r="191" spans="1:22" s="181" customFormat="1" ht="21.75" customHeight="1" x14ac:dyDescent="0.2">
      <c r="A191" s="64"/>
      <c r="B191" s="180" t="s">
        <v>498</v>
      </c>
      <c r="C191" s="180" t="s">
        <v>499</v>
      </c>
      <c r="D191" s="96" t="s">
        <v>80</v>
      </c>
      <c r="E191" s="94">
        <v>200</v>
      </c>
      <c r="F191" s="138">
        <f>12-COUNTIF(H191:S191, "")</f>
        <v>1</v>
      </c>
      <c r="G191" s="94">
        <f>ROUNDUP(E191-U191,0)</f>
        <v>173</v>
      </c>
      <c r="H191" s="108"/>
      <c r="I191" s="109" t="s">
        <v>500</v>
      </c>
      <c r="J191" s="107"/>
      <c r="K191" s="107"/>
      <c r="L191" s="110"/>
      <c r="M191" s="110"/>
      <c r="N191" s="110"/>
      <c r="O191" s="110"/>
      <c r="P191" s="110"/>
      <c r="Q191" s="110"/>
      <c r="R191" s="110"/>
      <c r="S191" s="110"/>
      <c r="T191" s="94">
        <f>H191+I191+J191+K191+L191+M191+N191+O191+P191+Q191+R191+S191</f>
        <v>27</v>
      </c>
      <c r="U191" s="160">
        <f>IF(F191=0,0,T191/F191)</f>
        <v>27</v>
      </c>
      <c r="V191" s="185">
        <v>4</v>
      </c>
    </row>
    <row r="192" spans="1:22" s="181" customFormat="1" ht="21.75" customHeight="1" x14ac:dyDescent="0.2">
      <c r="A192" s="64"/>
      <c r="B192" s="186" t="s">
        <v>277</v>
      </c>
      <c r="C192" s="186" t="s">
        <v>259</v>
      </c>
      <c r="D192" s="96" t="s">
        <v>80</v>
      </c>
      <c r="E192" s="94">
        <v>172</v>
      </c>
      <c r="F192" s="138">
        <f>12-COUNTIF(H192:S192, "")</f>
        <v>0</v>
      </c>
      <c r="G192" s="94">
        <f>ROUNDUP(E192-U192,0)</f>
        <v>172</v>
      </c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94">
        <f>H192+I192+J192+K192+L192+M192+N192+O192+P192+Q192+R192+S192</f>
        <v>0</v>
      </c>
      <c r="U192" s="160">
        <f>IF(F192=0,0,T192/F192)</f>
        <v>0</v>
      </c>
      <c r="V192" s="185">
        <v>4</v>
      </c>
    </row>
    <row r="193" spans="1:22" s="189" customFormat="1" ht="21.75" customHeight="1" x14ac:dyDescent="0.2">
      <c r="A193" s="64"/>
      <c r="B193" s="188" t="s">
        <v>501</v>
      </c>
      <c r="C193" s="188" t="s">
        <v>502</v>
      </c>
      <c r="D193" s="96" t="s">
        <v>34</v>
      </c>
      <c r="E193" s="94">
        <v>200</v>
      </c>
      <c r="F193" s="138">
        <f>12-COUNTIF(H193:S193, "")</f>
        <v>1</v>
      </c>
      <c r="G193" s="94">
        <f>ROUNDUP(E193-U193,0)</f>
        <v>170</v>
      </c>
      <c r="H193" s="107"/>
      <c r="I193" s="107" t="s">
        <v>503</v>
      </c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94">
        <f>H193+I193+J193+K193+L193+M193+N193+O193+P193+Q193+R193+S193</f>
        <v>30</v>
      </c>
      <c r="U193" s="160">
        <f>IF(F193=0,0,T193/F193)</f>
        <v>30</v>
      </c>
      <c r="V193" s="185">
        <v>4</v>
      </c>
    </row>
    <row r="194" spans="1:22" ht="15.75" customHeight="1" x14ac:dyDescent="0.2">
      <c r="A194" s="64"/>
      <c r="E194" s="103"/>
      <c r="F194" s="103"/>
      <c r="T194" s="103"/>
    </row>
    <row r="195" spans="1:22" ht="15.75" customHeight="1" x14ac:dyDescent="0.2">
      <c r="A195" s="64"/>
      <c r="E195" s="103"/>
      <c r="F195" s="103"/>
      <c r="T195" s="103"/>
    </row>
    <row r="196" spans="1:22" s="169" customFormat="1" ht="15.75" customHeight="1" x14ac:dyDescent="0.2">
      <c r="A196" s="64"/>
    </row>
    <row r="197" spans="1:22" ht="15.75" customHeight="1" x14ac:dyDescent="0.2">
      <c r="A197" s="64"/>
      <c r="E197" s="103"/>
      <c r="F197" s="103"/>
      <c r="T197" s="103"/>
    </row>
    <row r="198" spans="1:22" s="174" customFormat="1" ht="15.75" customHeight="1" x14ac:dyDescent="0.2">
      <c r="A198" s="64"/>
    </row>
    <row r="199" spans="1:22" ht="15.75" customHeight="1" x14ac:dyDescent="0.2">
      <c r="A199" s="64"/>
      <c r="B199" s="1"/>
      <c r="C199" s="1"/>
      <c r="D199" s="1"/>
      <c r="E199" s="1"/>
      <c r="F199" s="1"/>
      <c r="G199" s="1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1"/>
    </row>
    <row r="200" spans="1:22" ht="15.75" customHeight="1" x14ac:dyDescent="0.2">
      <c r="A200" s="64"/>
      <c r="B200" s="1"/>
      <c r="C200" s="1"/>
      <c r="D200" s="1"/>
      <c r="E200" s="1"/>
      <c r="F200" s="1"/>
      <c r="G200" s="1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1"/>
    </row>
    <row r="201" spans="1:22" ht="15.75" customHeight="1" x14ac:dyDescent="0.2">
      <c r="A201" s="64"/>
      <c r="B201" s="1"/>
      <c r="C201" s="1"/>
      <c r="D201" s="1"/>
      <c r="E201" s="190"/>
      <c r="F201" s="1"/>
      <c r="G201" s="190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190"/>
      <c r="U201" s="187"/>
    </row>
    <row r="202" spans="1:22" ht="15.75" customHeight="1" x14ac:dyDescent="0.2">
      <c r="A202" s="64"/>
      <c r="B202" s="156" t="s">
        <v>547</v>
      </c>
      <c r="C202" s="156" t="s">
        <v>548</v>
      </c>
      <c r="D202" s="96" t="s">
        <v>80</v>
      </c>
      <c r="E202" s="94">
        <v>200</v>
      </c>
      <c r="F202" s="138">
        <f t="shared" ref="F202:F218" si="4">12-COUNTIF(H202:S202, "")</f>
        <v>1</v>
      </c>
      <c r="G202" s="94">
        <f t="shared" ref="G202:G218" si="5">ROUNDUP(E202-U202,0)</f>
        <v>192</v>
      </c>
      <c r="H202" s="2"/>
      <c r="I202" s="2"/>
      <c r="J202" s="2"/>
      <c r="K202" s="2"/>
      <c r="L202" s="95"/>
      <c r="M202" s="95"/>
      <c r="N202" s="95"/>
      <c r="O202" s="95"/>
      <c r="P202" s="95" t="s">
        <v>398</v>
      </c>
      <c r="Q202" s="95"/>
      <c r="R202" s="95"/>
      <c r="S202" s="95"/>
      <c r="T202" s="94">
        <f t="shared" ref="T202:T218" si="6">H202+I202+J202+K202+L202+M202+N202+O202+P202+Q202+R202+S202</f>
        <v>8</v>
      </c>
      <c r="U202" s="160">
        <f t="shared" ref="U202:U218" si="7">IF(F202=0,0,T202/F202)</f>
        <v>8</v>
      </c>
    </row>
    <row r="203" spans="1:22" ht="15.75" customHeight="1" x14ac:dyDescent="0.2">
      <c r="A203" s="64"/>
      <c r="B203" s="156" t="s">
        <v>90</v>
      </c>
      <c r="C203" s="156" t="s">
        <v>91</v>
      </c>
      <c r="D203" s="96" t="s">
        <v>14</v>
      </c>
      <c r="E203" s="94">
        <v>194</v>
      </c>
      <c r="F203" s="138">
        <f>12-COUNTIF(H203:S203, "")</f>
        <v>10</v>
      </c>
      <c r="G203" s="94">
        <f>ROUNDUP(E203-U203,0)</f>
        <v>189</v>
      </c>
      <c r="H203" s="2" t="s">
        <v>401</v>
      </c>
      <c r="I203" s="2" t="s">
        <v>398</v>
      </c>
      <c r="J203" s="2" t="s">
        <v>397</v>
      </c>
      <c r="K203" s="2" t="s">
        <v>373</v>
      </c>
      <c r="L203" s="95" t="s">
        <v>253</v>
      </c>
      <c r="M203" s="95" t="s">
        <v>391</v>
      </c>
      <c r="N203" s="95" t="s">
        <v>390</v>
      </c>
      <c r="O203" s="95" t="s">
        <v>416</v>
      </c>
      <c r="P203" s="95" t="s">
        <v>253</v>
      </c>
      <c r="Q203" s="95" t="s">
        <v>404</v>
      </c>
      <c r="R203" s="95"/>
      <c r="S203" s="95"/>
      <c r="T203" s="94">
        <f>H203+I203+J203+K203+L203+M203+N203+O203+P203+Q203+R203+S203</f>
        <v>53</v>
      </c>
      <c r="U203" s="160">
        <f>IF(F203=0,0,T203/F203)</f>
        <v>5.3</v>
      </c>
    </row>
    <row r="204" spans="1:22" ht="15.75" customHeight="1" x14ac:dyDescent="0.2">
      <c r="A204" s="64"/>
      <c r="B204" s="156" t="s">
        <v>525</v>
      </c>
      <c r="C204" s="156" t="s">
        <v>526</v>
      </c>
      <c r="D204" s="96" t="s">
        <v>23</v>
      </c>
      <c r="E204" s="94">
        <v>200</v>
      </c>
      <c r="F204" s="138">
        <f>12-COUNTIF(H204:S204, "")</f>
        <v>1</v>
      </c>
      <c r="G204" s="94">
        <f>ROUNDUP(E204-U204,0)</f>
        <v>189</v>
      </c>
      <c r="H204" s="2"/>
      <c r="I204" s="2"/>
      <c r="J204" s="2"/>
      <c r="K204" s="2"/>
      <c r="L204" s="95"/>
      <c r="M204" s="95"/>
      <c r="N204" s="95" t="s">
        <v>401</v>
      </c>
      <c r="O204" s="95"/>
      <c r="P204" s="95"/>
      <c r="Q204" s="95"/>
      <c r="R204" s="95"/>
      <c r="S204" s="95"/>
      <c r="T204" s="94">
        <f>H204+I204+J204+K204+L204+M204+N204+O204+P204+Q204+R204+S204</f>
        <v>11</v>
      </c>
      <c r="U204" s="160">
        <f>IF(F204=0,0,T204/F204)</f>
        <v>11</v>
      </c>
    </row>
    <row r="205" spans="1:22" ht="15.75" customHeight="1" x14ac:dyDescent="0.2">
      <c r="A205" s="64"/>
      <c r="B205" s="156" t="s">
        <v>141</v>
      </c>
      <c r="C205" s="156" t="s">
        <v>142</v>
      </c>
      <c r="D205" s="96" t="s">
        <v>54</v>
      </c>
      <c r="E205" s="94">
        <v>188</v>
      </c>
      <c r="F205" s="138">
        <f>12-COUNTIF(H205:S205, "")</f>
        <v>0</v>
      </c>
      <c r="G205" s="94">
        <f>ROUNDUP(E205-U205,0)</f>
        <v>188</v>
      </c>
      <c r="H205" s="2"/>
      <c r="I205" s="2"/>
      <c r="J205" s="2"/>
      <c r="K205" s="2"/>
      <c r="L205" s="95"/>
      <c r="M205" s="95"/>
      <c r="N205" s="95"/>
      <c r="O205" s="95"/>
      <c r="P205" s="95"/>
      <c r="Q205" s="95"/>
      <c r="R205" s="95"/>
      <c r="S205" s="95"/>
      <c r="T205" s="94">
        <f>H205+I205+J205+K205+L205+M205+N205+O205+P205+Q205+R205+S205</f>
        <v>0</v>
      </c>
      <c r="U205" s="160">
        <f>IF(F205=0,0,T205/F205)</f>
        <v>0</v>
      </c>
    </row>
    <row r="206" spans="1:22" ht="15.75" customHeight="1" x14ac:dyDescent="0.2">
      <c r="A206" s="64"/>
      <c r="B206" s="156" t="s">
        <v>511</v>
      </c>
      <c r="C206" s="156" t="s">
        <v>512</v>
      </c>
      <c r="D206" s="96" t="s">
        <v>80</v>
      </c>
      <c r="E206" s="94">
        <v>200</v>
      </c>
      <c r="F206" s="138">
        <f>12-COUNTIF(H206:S206, "")</f>
        <v>4</v>
      </c>
      <c r="G206" s="94">
        <f>ROUNDUP(E206-U206,0)</f>
        <v>188</v>
      </c>
      <c r="H206" s="111"/>
      <c r="I206" s="111"/>
      <c r="J206" s="111"/>
      <c r="K206" s="111" t="s">
        <v>430</v>
      </c>
      <c r="L206" s="112"/>
      <c r="M206" s="112"/>
      <c r="N206" s="112" t="s">
        <v>415</v>
      </c>
      <c r="O206" s="112"/>
      <c r="P206" s="112" t="s">
        <v>397</v>
      </c>
      <c r="Q206" s="112" t="s">
        <v>401</v>
      </c>
      <c r="R206" s="112"/>
      <c r="S206" s="112"/>
      <c r="T206" s="94">
        <f>H206+I206+J206+K206+L206+M206+N206+O206+P206+Q206+R206+S206</f>
        <v>49</v>
      </c>
      <c r="U206" s="160">
        <f>IF(F206=0,0,T206/F206)</f>
        <v>12.25</v>
      </c>
    </row>
    <row r="207" spans="1:22" ht="15.75" customHeight="1" x14ac:dyDescent="0.2">
      <c r="A207" s="64"/>
      <c r="B207" s="156" t="s">
        <v>75</v>
      </c>
      <c r="C207" s="156" t="s">
        <v>76</v>
      </c>
      <c r="D207" s="96" t="s">
        <v>23</v>
      </c>
      <c r="E207" s="94">
        <v>191</v>
      </c>
      <c r="F207" s="138">
        <f>12-COUNTIF(H207:S207, "")</f>
        <v>9</v>
      </c>
      <c r="G207" s="94">
        <f>ROUNDUP(E207-U207,0)</f>
        <v>184</v>
      </c>
      <c r="H207" s="111" t="s">
        <v>390</v>
      </c>
      <c r="I207" s="111" t="s">
        <v>486</v>
      </c>
      <c r="J207" s="111" t="s">
        <v>403</v>
      </c>
      <c r="K207" s="111" t="s">
        <v>395</v>
      </c>
      <c r="L207" s="112" t="s">
        <v>411</v>
      </c>
      <c r="M207" s="112" t="s">
        <v>483</v>
      </c>
      <c r="N207" s="112" t="s">
        <v>389</v>
      </c>
      <c r="O207" s="112" t="s">
        <v>390</v>
      </c>
      <c r="P207" s="112" t="s">
        <v>395</v>
      </c>
      <c r="Q207" s="112"/>
      <c r="R207" s="112"/>
      <c r="S207" s="112"/>
      <c r="T207" s="94">
        <f>H207+I207+J207+K207+L207+M207+N207+O207+P207+Q207+R207+S207</f>
        <v>64</v>
      </c>
      <c r="U207" s="160">
        <f>IF(F207=0,0,T207/F207)</f>
        <v>7.1111111111111107</v>
      </c>
    </row>
    <row r="208" spans="1:22" ht="15.75" customHeight="1" x14ac:dyDescent="0.2">
      <c r="A208" s="64"/>
      <c r="B208" s="156" t="s">
        <v>406</v>
      </c>
      <c r="C208" s="156" t="s">
        <v>407</v>
      </c>
      <c r="D208" s="96" t="s">
        <v>80</v>
      </c>
      <c r="E208" s="94">
        <v>179</v>
      </c>
      <c r="F208" s="138">
        <f>12-COUNTIF(H208:S208, "")</f>
        <v>0</v>
      </c>
      <c r="G208" s="94">
        <f>ROUNDUP(E208-U208,0)</f>
        <v>179</v>
      </c>
      <c r="H208" s="111"/>
      <c r="I208" s="111"/>
      <c r="J208" s="111"/>
      <c r="K208" s="111"/>
      <c r="L208" s="112"/>
      <c r="M208" s="112"/>
      <c r="N208" s="112"/>
      <c r="O208" s="112"/>
      <c r="P208" s="112"/>
      <c r="Q208" s="112"/>
      <c r="R208" s="112"/>
      <c r="S208" s="112"/>
      <c r="T208" s="94">
        <f>H208+I208+J208+K208+L208+M208+N208+O208+P208+Q208+R208+S208</f>
        <v>0</v>
      </c>
      <c r="U208" s="160">
        <f>IF(F208=0,0,T208/F208)</f>
        <v>0</v>
      </c>
    </row>
    <row r="209" spans="1:21" ht="15.75" customHeight="1" x14ac:dyDescent="0.2">
      <c r="A209" s="64"/>
      <c r="B209" s="156" t="s">
        <v>135</v>
      </c>
      <c r="C209" s="156" t="s">
        <v>136</v>
      </c>
      <c r="D209" s="96" t="s">
        <v>11</v>
      </c>
      <c r="E209" s="94">
        <v>190</v>
      </c>
      <c r="F209" s="138">
        <f>12-COUNTIF(H209:S209, "")</f>
        <v>10</v>
      </c>
      <c r="G209" s="94">
        <f>ROUNDUP(E209-U209,0)</f>
        <v>178</v>
      </c>
      <c r="H209" s="111" t="s">
        <v>404</v>
      </c>
      <c r="I209" s="111" t="s">
        <v>422</v>
      </c>
      <c r="J209" s="111" t="s">
        <v>398</v>
      </c>
      <c r="K209" s="111" t="s">
        <v>392</v>
      </c>
      <c r="L209" s="112" t="s">
        <v>403</v>
      </c>
      <c r="M209" s="112" t="s">
        <v>513</v>
      </c>
      <c r="N209" s="112" t="s">
        <v>398</v>
      </c>
      <c r="O209" s="112" t="s">
        <v>403</v>
      </c>
      <c r="P209" s="112" t="s">
        <v>403</v>
      </c>
      <c r="Q209" s="112" t="s">
        <v>415</v>
      </c>
      <c r="R209" s="112"/>
      <c r="S209" s="112"/>
      <c r="T209" s="94">
        <f>H209+I209+J209+K209+L209+M209+N209+O209+P209+Q209+R209+S209</f>
        <v>128</v>
      </c>
      <c r="U209" s="160">
        <f>IF(F209=0,0,T209/F209)</f>
        <v>12.8</v>
      </c>
    </row>
    <row r="210" spans="1:21" ht="15.75" customHeight="1" x14ac:dyDescent="0.2">
      <c r="A210" s="64"/>
      <c r="B210" s="156" t="s">
        <v>32</v>
      </c>
      <c r="C210" s="156" t="s">
        <v>126</v>
      </c>
      <c r="D210" s="96" t="s">
        <v>25</v>
      </c>
      <c r="E210" s="94">
        <v>191</v>
      </c>
      <c r="F210" s="138">
        <f>12-COUNTIF(H210:S210, "")</f>
        <v>10</v>
      </c>
      <c r="G210" s="94">
        <f>ROUNDUP(E210-U210,0)</f>
        <v>178</v>
      </c>
      <c r="H210" s="111" t="s">
        <v>416</v>
      </c>
      <c r="I210" s="111" t="s">
        <v>415</v>
      </c>
      <c r="J210" s="111" t="s">
        <v>430</v>
      </c>
      <c r="K210" s="111" t="s">
        <v>414</v>
      </c>
      <c r="L210" s="112" t="s">
        <v>398</v>
      </c>
      <c r="M210" s="112" t="s">
        <v>422</v>
      </c>
      <c r="N210" s="112" t="s">
        <v>485</v>
      </c>
      <c r="O210" s="112" t="s">
        <v>483</v>
      </c>
      <c r="P210" s="112" t="s">
        <v>404</v>
      </c>
      <c r="Q210" s="112" t="s">
        <v>401</v>
      </c>
      <c r="R210" s="112"/>
      <c r="S210" s="112"/>
      <c r="T210" s="94">
        <f>H210+I210+J210+K210+L210+M210+N210+O210+P210+Q210+R210+S210</f>
        <v>137</v>
      </c>
      <c r="U210" s="160">
        <f>IF(F210=0,0,T210/F210)</f>
        <v>13.7</v>
      </c>
    </row>
    <row r="211" spans="1:21" ht="15.75" customHeight="1" x14ac:dyDescent="0.2">
      <c r="A211" s="64"/>
      <c r="B211" s="156" t="s">
        <v>7</v>
      </c>
      <c r="C211" s="156" t="s">
        <v>134</v>
      </c>
      <c r="D211" s="96" t="s">
        <v>25</v>
      </c>
      <c r="E211" s="94">
        <v>177</v>
      </c>
      <c r="F211" s="138">
        <f>12-COUNTIF(H211:S211, "")</f>
        <v>0</v>
      </c>
      <c r="G211" s="94">
        <f>ROUNDUP(E211-U211,0)</f>
        <v>177</v>
      </c>
      <c r="H211" s="111"/>
      <c r="I211" s="111"/>
      <c r="J211" s="111"/>
      <c r="K211" s="111"/>
      <c r="L211" s="112"/>
      <c r="M211" s="112"/>
      <c r="N211" s="112"/>
      <c r="O211" s="112"/>
      <c r="P211" s="112"/>
      <c r="Q211" s="112"/>
      <c r="R211" s="112"/>
      <c r="S211" s="112"/>
      <c r="T211" s="94">
        <f>H211+I211+J211+K211+L211+M211+N211+O211+P211+Q211+R211+S211</f>
        <v>0</v>
      </c>
      <c r="U211" s="160">
        <f>IF(F211=0,0,T211/F211)</f>
        <v>0</v>
      </c>
    </row>
    <row r="212" spans="1:21" ht="15.75" customHeight="1" x14ac:dyDescent="0.2">
      <c r="A212" s="64"/>
      <c r="B212" s="156" t="s">
        <v>101</v>
      </c>
      <c r="C212" s="156" t="s">
        <v>102</v>
      </c>
      <c r="D212" s="96" t="s">
        <v>14</v>
      </c>
      <c r="E212" s="94">
        <v>188</v>
      </c>
      <c r="F212" s="138">
        <f>12-COUNTIF(H212:S212, "")</f>
        <v>4</v>
      </c>
      <c r="G212" s="94">
        <f>ROUNDUP(E212-U212,0)</f>
        <v>172</v>
      </c>
      <c r="H212" s="111"/>
      <c r="I212" s="111" t="s">
        <v>483</v>
      </c>
      <c r="J212" s="111"/>
      <c r="K212" s="111"/>
      <c r="L212" s="112"/>
      <c r="M212" s="112" t="s">
        <v>414</v>
      </c>
      <c r="N212" s="112" t="s">
        <v>403</v>
      </c>
      <c r="O212" s="112"/>
      <c r="P212" s="112"/>
      <c r="Q212" s="112" t="s">
        <v>422</v>
      </c>
      <c r="R212" s="112"/>
      <c r="S212" s="112"/>
      <c r="T212" s="94">
        <f>H212+I212+J212+K212+L212+M212+N212+O212+P212+Q212+R212+S212</f>
        <v>65</v>
      </c>
      <c r="U212" s="160">
        <f>IF(F212=0,0,T212/F212)</f>
        <v>16.25</v>
      </c>
    </row>
    <row r="213" spans="1:21" ht="15.75" customHeight="1" x14ac:dyDescent="0.2">
      <c r="A213" s="64"/>
      <c r="B213" s="156" t="s">
        <v>423</v>
      </c>
      <c r="C213" s="156" t="s">
        <v>424</v>
      </c>
      <c r="D213" s="96" t="s">
        <v>23</v>
      </c>
      <c r="E213" s="162">
        <v>188</v>
      </c>
      <c r="F213" s="138">
        <f>12-COUNTIF(H213:S213, "")</f>
        <v>1</v>
      </c>
      <c r="G213" s="94">
        <f>ROUNDUP(E213-U213,0)</f>
        <v>172</v>
      </c>
      <c r="H213" s="111"/>
      <c r="I213" s="111"/>
      <c r="J213" s="111"/>
      <c r="K213" s="111"/>
      <c r="L213" s="112"/>
      <c r="M213" s="112"/>
      <c r="N213" s="112"/>
      <c r="O213" s="112" t="s">
        <v>528</v>
      </c>
      <c r="P213" s="112"/>
      <c r="Q213" s="112"/>
      <c r="R213" s="112"/>
      <c r="S213" s="112"/>
      <c r="T213" s="94">
        <f>H213+I213+J213+K213+L213+M213+N213+O213+P213+Q213+R213+S213</f>
        <v>16</v>
      </c>
      <c r="U213" s="160">
        <f>IF(F213=0,0,T213/F213)</f>
        <v>16</v>
      </c>
    </row>
    <row r="214" spans="1:21" ht="15.75" customHeight="1" x14ac:dyDescent="0.2">
      <c r="A214" s="64"/>
      <c r="B214" s="167" t="s">
        <v>137</v>
      </c>
      <c r="C214" s="167" t="s">
        <v>76</v>
      </c>
      <c r="D214" s="96" t="s">
        <v>23</v>
      </c>
      <c r="E214" s="162">
        <v>188</v>
      </c>
      <c r="F214" s="138">
        <f>12-COUNTIF(H214:S214, "")</f>
        <v>9</v>
      </c>
      <c r="G214" s="94">
        <f>ROUNDUP(E214-U214,0)</f>
        <v>168</v>
      </c>
      <c r="H214" s="111" t="s">
        <v>392</v>
      </c>
      <c r="I214" s="111" t="s">
        <v>504</v>
      </c>
      <c r="J214" s="111" t="s">
        <v>430</v>
      </c>
      <c r="K214" s="111" t="s">
        <v>513</v>
      </c>
      <c r="L214" s="112"/>
      <c r="M214" s="112" t="s">
        <v>520</v>
      </c>
      <c r="N214" s="112" t="s">
        <v>414</v>
      </c>
      <c r="O214" s="112" t="s">
        <v>392</v>
      </c>
      <c r="P214" s="112" t="s">
        <v>414</v>
      </c>
      <c r="Q214" s="112" t="s">
        <v>553</v>
      </c>
      <c r="R214" s="112"/>
      <c r="S214" s="112"/>
      <c r="T214" s="94">
        <f>H214+I214+J214+K214+L214+M214+N214+O214+P214+Q214+R214+S214</f>
        <v>187</v>
      </c>
      <c r="U214" s="160">
        <f>IF(F214=0,0,T214/F214)</f>
        <v>20.777777777777779</v>
      </c>
    </row>
    <row r="215" spans="1:21" ht="15.75" customHeight="1" x14ac:dyDescent="0.2">
      <c r="A215" s="64"/>
      <c r="B215" s="168" t="s">
        <v>413</v>
      </c>
      <c r="C215" s="168" t="s">
        <v>405</v>
      </c>
      <c r="D215" s="96" t="s">
        <v>449</v>
      </c>
      <c r="E215" s="162">
        <v>179</v>
      </c>
      <c r="F215" s="138">
        <f>12-COUNTIF(H215:S215, "")</f>
        <v>9</v>
      </c>
      <c r="G215" s="94">
        <f>ROUNDUP(E215-U215,0)</f>
        <v>167</v>
      </c>
      <c r="H215" s="111" t="s">
        <v>397</v>
      </c>
      <c r="I215" s="111"/>
      <c r="J215" s="111" t="s">
        <v>401</v>
      </c>
      <c r="K215" s="111" t="s">
        <v>398</v>
      </c>
      <c r="L215" s="112" t="s">
        <v>486</v>
      </c>
      <c r="M215" s="112" t="s">
        <v>422</v>
      </c>
      <c r="N215" s="112" t="s">
        <v>401</v>
      </c>
      <c r="O215" s="112" t="s">
        <v>483</v>
      </c>
      <c r="P215" s="112" t="s">
        <v>528</v>
      </c>
      <c r="Q215" s="112" t="s">
        <v>404</v>
      </c>
      <c r="R215" s="112"/>
      <c r="S215" s="112"/>
      <c r="T215" s="94">
        <f>H215+I215+J215+K215+L215+M215+N215+O215+P215+Q215+R215+S215</f>
        <v>115</v>
      </c>
      <c r="U215" s="160">
        <f>IF(F215=0,0,T215/F215)</f>
        <v>12.777777777777779</v>
      </c>
    </row>
    <row r="216" spans="1:21" ht="15.75" customHeight="1" x14ac:dyDescent="0.2">
      <c r="A216" s="64"/>
      <c r="B216" s="173" t="s">
        <v>517</v>
      </c>
      <c r="C216" s="173" t="s">
        <v>102</v>
      </c>
      <c r="D216" s="96" t="s">
        <v>34</v>
      </c>
      <c r="E216" s="162">
        <v>200</v>
      </c>
      <c r="F216" s="138">
        <f>12-COUNTIF(H216:S216, "")</f>
        <v>1</v>
      </c>
      <c r="G216" s="94">
        <f>ROUNDUP(E216-U216,0)</f>
        <v>164</v>
      </c>
      <c r="H216" s="111"/>
      <c r="I216" s="111"/>
      <c r="J216" s="111"/>
      <c r="K216" s="111"/>
      <c r="L216" s="112" t="s">
        <v>518</v>
      </c>
      <c r="M216" s="112"/>
      <c r="N216" s="112"/>
      <c r="O216" s="112"/>
      <c r="P216" s="112"/>
      <c r="Q216" s="112"/>
      <c r="R216" s="112"/>
      <c r="S216" s="112"/>
      <c r="T216" s="94">
        <f>H216+I216+J216+K216+L216+M216+N216+O216+P216+Q216+R216+S216</f>
        <v>36</v>
      </c>
      <c r="U216" s="160">
        <f>IF(F216=0,0,T216/F216)</f>
        <v>36</v>
      </c>
    </row>
    <row r="217" spans="1:21" ht="15.75" customHeight="1" x14ac:dyDescent="0.2">
      <c r="A217" s="64"/>
      <c r="B217" s="173" t="s">
        <v>478</v>
      </c>
      <c r="C217" s="173" t="s">
        <v>512</v>
      </c>
      <c r="D217" s="96" t="s">
        <v>80</v>
      </c>
      <c r="E217" s="162">
        <v>200</v>
      </c>
      <c r="F217" s="138">
        <f>12-COUNTIF(H217:S217, "")</f>
        <v>1</v>
      </c>
      <c r="G217" s="94">
        <f>ROUNDUP(E217-U217,0)</f>
        <v>164</v>
      </c>
      <c r="H217" s="111"/>
      <c r="I217" s="111"/>
      <c r="J217" s="111"/>
      <c r="K217" s="111"/>
      <c r="L217" s="112"/>
      <c r="M217" s="112"/>
      <c r="N217" s="112" t="s">
        <v>518</v>
      </c>
      <c r="O217" s="112"/>
      <c r="P217" s="112"/>
      <c r="Q217" s="112"/>
      <c r="R217" s="112"/>
      <c r="S217" s="112"/>
      <c r="T217" s="94">
        <f>H217+I217+J217+K217+L217+M217+N217+O217+P217+Q217+R217+S217</f>
        <v>36</v>
      </c>
      <c r="U217" s="160">
        <f>IF(F217=0,0,T217/F217)</f>
        <v>36</v>
      </c>
    </row>
    <row r="218" spans="1:21" s="181" customFormat="1" ht="15.75" customHeight="1" x14ac:dyDescent="0.2">
      <c r="A218" s="64"/>
      <c r="B218" s="186" t="s">
        <v>278</v>
      </c>
      <c r="C218" s="186" t="s">
        <v>279</v>
      </c>
      <c r="D218" s="96" t="s">
        <v>23</v>
      </c>
      <c r="E218" s="162">
        <v>161</v>
      </c>
      <c r="F218" s="138">
        <f>12-COUNTIF(H218:S218, "")</f>
        <v>0</v>
      </c>
      <c r="G218" s="94">
        <f>ROUNDUP(E218-U218,0)</f>
        <v>161</v>
      </c>
      <c r="H218" s="111"/>
      <c r="I218" s="111"/>
      <c r="J218" s="111"/>
      <c r="K218" s="111"/>
      <c r="L218" s="112"/>
      <c r="M218" s="112"/>
      <c r="N218" s="112"/>
      <c r="O218" s="112"/>
      <c r="P218" s="112"/>
      <c r="Q218" s="112"/>
      <c r="R218" s="112"/>
      <c r="S218" s="112"/>
      <c r="T218" s="94">
        <f>H218+I218+J218+K218+L218+M218+N218+O218+P218+Q218+R218+S218</f>
        <v>0</v>
      </c>
      <c r="U218" s="160">
        <f>IF(F218=0,0,T218/F218)</f>
        <v>0</v>
      </c>
    </row>
    <row r="219" spans="1:21" ht="15.75" customHeight="1" x14ac:dyDescent="0.2">
      <c r="A219" s="64"/>
      <c r="B219" s="1"/>
      <c r="C219" s="1"/>
      <c r="D219" s="1"/>
      <c r="E219" s="1"/>
      <c r="F219" s="1"/>
      <c r="G219" s="1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1"/>
    </row>
    <row r="220" spans="1:21" ht="15.75" customHeight="1" x14ac:dyDescent="0.2">
      <c r="A220" s="64"/>
      <c r="B220" s="1"/>
      <c r="C220" s="1"/>
      <c r="D220" s="1"/>
      <c r="E220" s="1"/>
      <c r="F220" s="1"/>
      <c r="G220" s="1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1"/>
    </row>
    <row r="221" spans="1:21" ht="15.75" customHeight="1" x14ac:dyDescent="0.2">
      <c r="A221" s="64"/>
      <c r="B221" s="1"/>
      <c r="C221" s="1"/>
      <c r="D221" s="1"/>
      <c r="E221" s="1"/>
      <c r="F221" s="1"/>
      <c r="G221" s="1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1"/>
    </row>
    <row r="222" spans="1:21" ht="15.75" customHeight="1" x14ac:dyDescent="0.2">
      <c r="A222" s="64"/>
      <c r="B222" s="1"/>
      <c r="C222" s="1"/>
      <c r="D222" s="1"/>
      <c r="E222" s="1"/>
      <c r="F222" s="1"/>
      <c r="G222" s="1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1"/>
    </row>
    <row r="223" spans="1:21" ht="15.75" customHeight="1" x14ac:dyDescent="0.2">
      <c r="A223" s="64"/>
      <c r="B223" s="1"/>
      <c r="C223" s="1"/>
      <c r="D223" s="1"/>
      <c r="E223" s="1"/>
      <c r="F223" s="1"/>
      <c r="G223" s="1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1"/>
    </row>
    <row r="224" spans="1:21" ht="15.75" customHeight="1" x14ac:dyDescent="0.2">
      <c r="A224" s="64"/>
      <c r="B224" s="1"/>
      <c r="C224" s="1"/>
      <c r="D224" s="1"/>
      <c r="E224" s="1"/>
      <c r="F224" s="1"/>
      <c r="G224" s="1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1"/>
    </row>
    <row r="225" spans="1:20" ht="15.75" customHeight="1" x14ac:dyDescent="0.2">
      <c r="A225" s="64"/>
      <c r="B225" s="1"/>
      <c r="C225" s="1"/>
      <c r="D225" s="1"/>
      <c r="E225" s="1"/>
      <c r="F225" s="1"/>
      <c r="G225" s="1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1"/>
    </row>
    <row r="226" spans="1:20" ht="15.75" customHeight="1" x14ac:dyDescent="0.2">
      <c r="A226" s="64"/>
      <c r="B226" s="1"/>
      <c r="C226" s="1"/>
      <c r="D226" s="1"/>
      <c r="E226" s="1"/>
      <c r="F226" s="1"/>
      <c r="G226" s="1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1"/>
    </row>
    <row r="227" spans="1:20" ht="15.75" customHeight="1" x14ac:dyDescent="0.2">
      <c r="A227" s="64"/>
      <c r="B227" s="1"/>
      <c r="C227" s="1"/>
      <c r="D227" s="1"/>
      <c r="E227" s="1"/>
      <c r="F227" s="1"/>
      <c r="G227" s="1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1"/>
    </row>
    <row r="228" spans="1:20" ht="15.75" customHeight="1" x14ac:dyDescent="0.2">
      <c r="A228" s="64"/>
      <c r="B228" s="1"/>
      <c r="C228" s="1"/>
      <c r="D228" s="1"/>
      <c r="E228" s="1"/>
      <c r="F228" s="1"/>
      <c r="G228" s="1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1"/>
    </row>
    <row r="229" spans="1:20" ht="15.75" customHeight="1" x14ac:dyDescent="0.2">
      <c r="A229" s="64"/>
      <c r="B229" s="1"/>
      <c r="C229" s="1"/>
      <c r="D229" s="1"/>
      <c r="E229" s="1"/>
      <c r="F229" s="1"/>
      <c r="G229" s="1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1"/>
    </row>
    <row r="230" spans="1:20" ht="15.75" customHeight="1" x14ac:dyDescent="0.2">
      <c r="A230" s="64"/>
      <c r="B230" s="1"/>
      <c r="C230" s="1"/>
      <c r="D230" s="1"/>
      <c r="E230" s="1"/>
      <c r="F230" s="1"/>
      <c r="G230" s="1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1"/>
    </row>
    <row r="231" spans="1:20" ht="15.75" customHeight="1" x14ac:dyDescent="0.2">
      <c r="A231" s="64"/>
      <c r="B231" s="1"/>
      <c r="C231" s="1"/>
      <c r="D231" s="1"/>
      <c r="E231" s="1"/>
      <c r="F231" s="1"/>
      <c r="G231" s="1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1"/>
    </row>
    <row r="232" spans="1:20" ht="15.75" customHeight="1" x14ac:dyDescent="0.2">
      <c r="A232" s="64"/>
      <c r="B232" s="1"/>
      <c r="C232" s="1"/>
      <c r="D232" s="1"/>
      <c r="E232" s="1"/>
      <c r="F232" s="1"/>
      <c r="G232" s="1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1"/>
    </row>
    <row r="233" spans="1:20" ht="15.75" customHeight="1" x14ac:dyDescent="0.2">
      <c r="A233" s="64"/>
      <c r="B233" s="1"/>
      <c r="C233" s="1"/>
      <c r="D233" s="1"/>
      <c r="E233" s="1"/>
      <c r="F233" s="1"/>
      <c r="G233" s="1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1"/>
    </row>
    <row r="234" spans="1:20" ht="15.75" customHeight="1" x14ac:dyDescent="0.2">
      <c r="A234" s="64"/>
      <c r="B234" s="1"/>
      <c r="C234" s="1"/>
      <c r="D234" s="1"/>
      <c r="E234" s="1"/>
      <c r="F234" s="1"/>
      <c r="G234" s="1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1"/>
    </row>
    <row r="235" spans="1:20" ht="15.75" customHeight="1" x14ac:dyDescent="0.2">
      <c r="A235" s="64"/>
      <c r="B235" s="1"/>
      <c r="C235" s="1"/>
      <c r="D235" s="1"/>
      <c r="E235" s="1"/>
      <c r="F235" s="1"/>
      <c r="G235" s="1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1"/>
    </row>
    <row r="236" spans="1:20" ht="15.75" customHeight="1" x14ac:dyDescent="0.2">
      <c r="A236" s="64"/>
      <c r="B236" s="1"/>
      <c r="C236" s="1"/>
      <c r="D236" s="1"/>
      <c r="E236" s="1"/>
      <c r="F236" s="1"/>
      <c r="G236" s="1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1"/>
    </row>
    <row r="237" spans="1:20" ht="15.75" customHeight="1" x14ac:dyDescent="0.2">
      <c r="A237" s="64"/>
      <c r="B237" s="1"/>
      <c r="C237" s="1"/>
      <c r="D237" s="1"/>
      <c r="E237" s="1"/>
      <c r="F237" s="1"/>
      <c r="G237" s="1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1"/>
    </row>
    <row r="238" spans="1:20" ht="15.75" customHeight="1" x14ac:dyDescent="0.2">
      <c r="A238" s="64"/>
      <c r="B238" s="1"/>
      <c r="C238" s="1"/>
      <c r="D238" s="1"/>
      <c r="E238" s="1"/>
      <c r="F238" s="1"/>
      <c r="G238" s="1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1"/>
    </row>
    <row r="239" spans="1:20" ht="15.75" customHeight="1" x14ac:dyDescent="0.2">
      <c r="A239" s="64"/>
      <c r="B239" s="1"/>
      <c r="C239" s="1"/>
      <c r="D239" s="1"/>
      <c r="E239" s="1"/>
      <c r="F239" s="1"/>
      <c r="G239" s="1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1"/>
    </row>
    <row r="240" spans="1:20" ht="15.75" customHeight="1" x14ac:dyDescent="0.2">
      <c r="A240" s="64"/>
      <c r="B240" s="1"/>
      <c r="C240" s="1"/>
      <c r="D240" s="1"/>
      <c r="E240" s="1"/>
      <c r="F240" s="1"/>
      <c r="G240" s="1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1"/>
    </row>
    <row r="241" spans="1:20" ht="15.75" customHeight="1" x14ac:dyDescent="0.2">
      <c r="A241" s="64"/>
      <c r="B241" s="1"/>
      <c r="C241" s="1"/>
      <c r="D241" s="1"/>
      <c r="E241" s="1"/>
      <c r="F241" s="1"/>
      <c r="G241" s="1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1"/>
    </row>
    <row r="242" spans="1:20" ht="15.75" customHeight="1" x14ac:dyDescent="0.2">
      <c r="A242" s="64"/>
      <c r="B242" s="1"/>
      <c r="C242" s="1"/>
      <c r="D242" s="1"/>
      <c r="E242" s="1"/>
      <c r="F242" s="1"/>
      <c r="G242" s="1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1"/>
    </row>
    <row r="243" spans="1:20" ht="15.75" customHeight="1" x14ac:dyDescent="0.2">
      <c r="A243" s="64"/>
      <c r="B243" s="1"/>
      <c r="C243" s="1"/>
      <c r="D243" s="1"/>
      <c r="E243" s="1"/>
      <c r="F243" s="1"/>
      <c r="G243" s="1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1"/>
    </row>
    <row r="244" spans="1:20" ht="15.75" customHeight="1" x14ac:dyDescent="0.2">
      <c r="A244" s="64"/>
      <c r="B244" s="1"/>
      <c r="C244" s="1"/>
      <c r="D244" s="1"/>
      <c r="E244" s="1"/>
      <c r="F244" s="1"/>
      <c r="G244" s="1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1"/>
    </row>
    <row r="245" spans="1:20" ht="15.75" customHeight="1" x14ac:dyDescent="0.2">
      <c r="A245" s="64"/>
      <c r="B245" s="1"/>
      <c r="C245" s="1"/>
      <c r="D245" s="1"/>
      <c r="E245" s="1"/>
      <c r="F245" s="1"/>
      <c r="G245" s="1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1"/>
    </row>
    <row r="246" spans="1:20" ht="15.75" customHeight="1" x14ac:dyDescent="0.2">
      <c r="A246" s="64"/>
      <c r="B246" s="1"/>
      <c r="C246" s="1"/>
      <c r="D246" s="1"/>
      <c r="E246" s="1"/>
      <c r="F246" s="1"/>
      <c r="G246" s="1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1"/>
    </row>
    <row r="247" spans="1:20" ht="15.75" customHeight="1" x14ac:dyDescent="0.2">
      <c r="A247" s="64"/>
      <c r="E247" s="103"/>
      <c r="F247" s="103"/>
      <c r="T247" s="103"/>
    </row>
    <row r="248" spans="1:20" ht="15.75" customHeight="1" x14ac:dyDescent="0.2">
      <c r="A248" s="64"/>
      <c r="E248" s="103"/>
      <c r="F248" s="103"/>
      <c r="T248" s="103"/>
    </row>
    <row r="249" spans="1:20" ht="15.75" customHeight="1" x14ac:dyDescent="0.2">
      <c r="A249" s="64"/>
      <c r="E249" s="103"/>
      <c r="F249" s="103"/>
      <c r="T249" s="103"/>
    </row>
    <row r="250" spans="1:20" ht="15.75" customHeight="1" x14ac:dyDescent="0.2">
      <c r="A250" s="64"/>
      <c r="E250" s="103"/>
      <c r="F250" s="103"/>
      <c r="T250" s="103"/>
    </row>
    <row r="251" spans="1:20" ht="15.75" customHeight="1" x14ac:dyDescent="0.2">
      <c r="A251" s="64"/>
      <c r="E251" s="103"/>
      <c r="F251" s="103"/>
      <c r="T251" s="103"/>
    </row>
    <row r="252" spans="1:20" ht="15.75" customHeight="1" x14ac:dyDescent="0.2">
      <c r="A252" s="64"/>
      <c r="E252" s="103"/>
      <c r="F252" s="103"/>
      <c r="T252" s="103"/>
    </row>
    <row r="253" spans="1:20" ht="15.75" customHeight="1" x14ac:dyDescent="0.2">
      <c r="A253" s="64"/>
      <c r="E253" s="103"/>
      <c r="F253" s="103"/>
      <c r="T253" s="103"/>
    </row>
    <row r="254" spans="1:20" ht="15.75" customHeight="1" x14ac:dyDescent="0.2">
      <c r="A254" s="64"/>
      <c r="E254" s="103"/>
      <c r="F254" s="103"/>
      <c r="T254" s="103"/>
    </row>
    <row r="255" spans="1:20" ht="15.75" customHeight="1" x14ac:dyDescent="0.2">
      <c r="A255" s="64"/>
      <c r="E255" s="103"/>
      <c r="F255" s="103"/>
      <c r="T255" s="103"/>
    </row>
    <row r="256" spans="1:20" ht="15.75" customHeight="1" x14ac:dyDescent="0.2">
      <c r="A256" s="64"/>
      <c r="E256" s="103"/>
      <c r="F256" s="103"/>
      <c r="T256" s="103"/>
    </row>
    <row r="257" spans="1:20" ht="15.75" customHeight="1" x14ac:dyDescent="0.2">
      <c r="A257" s="64"/>
      <c r="E257" s="103"/>
      <c r="F257" s="103"/>
      <c r="T257" s="103"/>
    </row>
    <row r="258" spans="1:20" ht="15.75" customHeight="1" x14ac:dyDescent="0.2">
      <c r="A258" s="64"/>
      <c r="E258" s="103"/>
      <c r="F258" s="103"/>
      <c r="T258" s="103"/>
    </row>
    <row r="259" spans="1:20" ht="15.75" customHeight="1" x14ac:dyDescent="0.2">
      <c r="A259" s="64"/>
      <c r="E259" s="103"/>
      <c r="F259" s="103"/>
      <c r="T259" s="103"/>
    </row>
    <row r="260" spans="1:20" ht="15.75" customHeight="1" x14ac:dyDescent="0.2">
      <c r="A260" s="64"/>
      <c r="E260" s="103"/>
      <c r="F260" s="103"/>
      <c r="T260" s="103"/>
    </row>
    <row r="261" spans="1:20" ht="15.75" customHeight="1" x14ac:dyDescent="0.2">
      <c r="A261" s="64"/>
      <c r="E261" s="103"/>
      <c r="F261" s="103"/>
      <c r="T261" s="103"/>
    </row>
    <row r="262" spans="1:20" ht="15.75" customHeight="1" x14ac:dyDescent="0.2">
      <c r="A262" s="64"/>
      <c r="E262" s="103"/>
      <c r="F262" s="103"/>
      <c r="T262" s="103"/>
    </row>
    <row r="263" spans="1:20" ht="15.75" customHeight="1" x14ac:dyDescent="0.2">
      <c r="A263" s="64"/>
      <c r="E263" s="103"/>
      <c r="F263" s="103"/>
      <c r="T263" s="103"/>
    </row>
    <row r="264" spans="1:20" ht="15.75" customHeight="1" x14ac:dyDescent="0.2">
      <c r="A264" s="64"/>
      <c r="E264" s="103"/>
      <c r="F264" s="103"/>
      <c r="T264" s="103"/>
    </row>
    <row r="265" spans="1:20" ht="15.75" customHeight="1" x14ac:dyDescent="0.2">
      <c r="A265" s="64"/>
      <c r="E265" s="103"/>
      <c r="F265" s="103"/>
      <c r="T265" s="103"/>
    </row>
    <row r="266" spans="1:20" ht="15.75" customHeight="1" x14ac:dyDescent="0.2">
      <c r="A266" s="64"/>
      <c r="E266" s="103"/>
      <c r="F266" s="103"/>
      <c r="T266" s="103"/>
    </row>
    <row r="267" spans="1:20" ht="15.75" customHeight="1" x14ac:dyDescent="0.2">
      <c r="A267" s="64"/>
      <c r="E267" s="103"/>
      <c r="F267" s="103"/>
      <c r="T267" s="103"/>
    </row>
    <row r="268" spans="1:20" ht="15.75" customHeight="1" x14ac:dyDescent="0.2">
      <c r="A268" s="64"/>
      <c r="E268" s="103"/>
      <c r="F268" s="103"/>
      <c r="T268" s="103"/>
    </row>
    <row r="269" spans="1:20" ht="15.75" customHeight="1" x14ac:dyDescent="0.2">
      <c r="A269" s="64"/>
      <c r="E269" s="103"/>
      <c r="F269" s="103"/>
      <c r="T269" s="103"/>
    </row>
    <row r="270" spans="1:20" ht="15.75" customHeight="1" x14ac:dyDescent="0.2">
      <c r="A270" s="64"/>
      <c r="E270" s="103"/>
      <c r="F270" s="103"/>
      <c r="T270" s="103"/>
    </row>
    <row r="271" spans="1:20" ht="15.75" customHeight="1" x14ac:dyDescent="0.2">
      <c r="A271" s="64"/>
      <c r="E271" s="103"/>
      <c r="F271" s="103"/>
      <c r="T271" s="103"/>
    </row>
    <row r="272" spans="1:20" ht="15.75" customHeight="1" x14ac:dyDescent="0.2">
      <c r="A272" s="64"/>
      <c r="E272" s="103"/>
      <c r="F272" s="103"/>
      <c r="T272" s="103"/>
    </row>
    <row r="273" spans="1:20" ht="15.75" customHeight="1" x14ac:dyDescent="0.2">
      <c r="A273" s="64"/>
      <c r="E273" s="103"/>
      <c r="F273" s="103"/>
      <c r="T273" s="103"/>
    </row>
    <row r="274" spans="1:20" ht="15.75" customHeight="1" x14ac:dyDescent="0.2">
      <c r="A274" s="64"/>
      <c r="E274" s="103"/>
      <c r="F274" s="103"/>
      <c r="T274" s="103"/>
    </row>
    <row r="275" spans="1:20" ht="15.75" customHeight="1" x14ac:dyDescent="0.2">
      <c r="A275" s="64"/>
      <c r="E275" s="103"/>
      <c r="F275" s="103"/>
      <c r="T275" s="103"/>
    </row>
    <row r="276" spans="1:20" ht="15.75" customHeight="1" x14ac:dyDescent="0.2">
      <c r="A276" s="64"/>
      <c r="E276" s="103"/>
      <c r="F276" s="103"/>
      <c r="T276" s="103"/>
    </row>
    <row r="277" spans="1:20" ht="15.75" customHeight="1" x14ac:dyDescent="0.2">
      <c r="A277" s="64"/>
      <c r="E277" s="103"/>
      <c r="F277" s="103"/>
      <c r="T277" s="103"/>
    </row>
    <row r="278" spans="1:20" ht="15.75" customHeight="1" x14ac:dyDescent="0.2">
      <c r="A278" s="64"/>
      <c r="E278" s="103"/>
      <c r="F278" s="103"/>
      <c r="T278" s="103"/>
    </row>
    <row r="279" spans="1:20" ht="15.75" customHeight="1" x14ac:dyDescent="0.2">
      <c r="A279" s="64"/>
      <c r="E279" s="103"/>
      <c r="F279" s="103"/>
      <c r="T279" s="103"/>
    </row>
    <row r="280" spans="1:20" ht="15.75" customHeight="1" x14ac:dyDescent="0.2">
      <c r="A280" s="64"/>
      <c r="E280" s="103"/>
      <c r="F280" s="103"/>
      <c r="T280" s="103"/>
    </row>
    <row r="281" spans="1:20" ht="15.75" customHeight="1" x14ac:dyDescent="0.2">
      <c r="A281" s="64"/>
      <c r="E281" s="103"/>
      <c r="F281" s="103"/>
      <c r="T281" s="103"/>
    </row>
    <row r="282" spans="1:20" ht="15.75" customHeight="1" x14ac:dyDescent="0.2">
      <c r="A282" s="64"/>
      <c r="E282" s="103"/>
      <c r="F282" s="103"/>
      <c r="T282" s="103"/>
    </row>
    <row r="283" spans="1:20" ht="15.75" customHeight="1" x14ac:dyDescent="0.2">
      <c r="A283" s="64"/>
      <c r="E283" s="103"/>
      <c r="F283" s="103"/>
      <c r="T283" s="103"/>
    </row>
    <row r="284" spans="1:20" ht="15.75" customHeight="1" x14ac:dyDescent="0.2">
      <c r="A284" s="64"/>
      <c r="E284" s="103"/>
      <c r="F284" s="103"/>
      <c r="T284" s="103"/>
    </row>
    <row r="285" spans="1:20" ht="15.75" customHeight="1" x14ac:dyDescent="0.2">
      <c r="A285" s="64"/>
      <c r="E285" s="103"/>
      <c r="F285" s="103"/>
      <c r="T285" s="103"/>
    </row>
    <row r="286" spans="1:20" ht="15.75" customHeight="1" x14ac:dyDescent="0.2">
      <c r="A286" s="64"/>
      <c r="E286" s="103"/>
      <c r="F286" s="103"/>
      <c r="T286" s="103"/>
    </row>
    <row r="287" spans="1:20" ht="15.75" customHeight="1" x14ac:dyDescent="0.2">
      <c r="A287" s="64"/>
      <c r="E287" s="103"/>
      <c r="F287" s="103"/>
      <c r="T287" s="103"/>
    </row>
    <row r="288" spans="1:20" ht="15.75" customHeight="1" x14ac:dyDescent="0.2">
      <c r="A288" s="64"/>
      <c r="E288" s="103"/>
      <c r="F288" s="103"/>
      <c r="T288" s="103"/>
    </row>
    <row r="289" spans="1:20" ht="15.75" customHeight="1" x14ac:dyDescent="0.2">
      <c r="A289" s="64"/>
      <c r="E289" s="103"/>
      <c r="F289" s="103"/>
      <c r="T289" s="103"/>
    </row>
    <row r="290" spans="1:20" ht="15.75" customHeight="1" x14ac:dyDescent="0.2">
      <c r="A290" s="64"/>
      <c r="E290" s="103"/>
      <c r="F290" s="103"/>
      <c r="T290" s="103"/>
    </row>
    <row r="291" spans="1:20" ht="15.75" customHeight="1" x14ac:dyDescent="0.2">
      <c r="A291" s="64"/>
      <c r="E291" s="103"/>
      <c r="F291" s="103"/>
      <c r="T291" s="103"/>
    </row>
    <row r="292" spans="1:20" ht="15.75" customHeight="1" x14ac:dyDescent="0.2">
      <c r="A292" s="64"/>
      <c r="E292" s="103"/>
      <c r="F292" s="103"/>
      <c r="T292" s="103"/>
    </row>
    <row r="293" spans="1:20" ht="15.75" customHeight="1" x14ac:dyDescent="0.2">
      <c r="A293" s="64"/>
      <c r="E293" s="103"/>
      <c r="F293" s="103"/>
      <c r="T293" s="103"/>
    </row>
    <row r="294" spans="1:20" ht="15.75" customHeight="1" x14ac:dyDescent="0.2">
      <c r="A294" s="64"/>
      <c r="E294" s="103"/>
      <c r="F294" s="103"/>
      <c r="T294" s="103"/>
    </row>
    <row r="295" spans="1:20" ht="15.75" customHeight="1" x14ac:dyDescent="0.2">
      <c r="A295" s="64"/>
      <c r="E295" s="103"/>
      <c r="F295" s="103"/>
      <c r="T295" s="103"/>
    </row>
    <row r="296" spans="1:20" ht="15.75" customHeight="1" x14ac:dyDescent="0.2">
      <c r="A296" s="64"/>
      <c r="E296" s="103"/>
      <c r="F296" s="103"/>
      <c r="T296" s="103"/>
    </row>
    <row r="297" spans="1:20" ht="15.75" customHeight="1" x14ac:dyDescent="0.2">
      <c r="A297" s="64"/>
      <c r="E297" s="103"/>
      <c r="F297" s="103"/>
      <c r="T297" s="103"/>
    </row>
    <row r="298" spans="1:20" ht="15.75" customHeight="1" x14ac:dyDescent="0.2">
      <c r="A298" s="64"/>
      <c r="E298" s="103"/>
      <c r="F298" s="103"/>
      <c r="T298" s="103"/>
    </row>
    <row r="299" spans="1:20" ht="15.75" customHeight="1" x14ac:dyDescent="0.2">
      <c r="A299" s="64"/>
      <c r="E299" s="103"/>
      <c r="F299" s="103"/>
      <c r="T299" s="103"/>
    </row>
    <row r="300" spans="1:20" ht="15.75" customHeight="1" x14ac:dyDescent="0.2">
      <c r="A300" s="64"/>
      <c r="E300" s="103"/>
      <c r="F300" s="103"/>
      <c r="T300" s="103"/>
    </row>
    <row r="301" spans="1:20" ht="15.75" customHeight="1" x14ac:dyDescent="0.2">
      <c r="A301" s="64"/>
      <c r="E301" s="103"/>
      <c r="F301" s="103"/>
      <c r="T301" s="103"/>
    </row>
    <row r="302" spans="1:20" ht="15.75" customHeight="1" x14ac:dyDescent="0.2">
      <c r="A302" s="64"/>
      <c r="E302" s="103"/>
      <c r="F302" s="103"/>
      <c r="T302" s="103"/>
    </row>
    <row r="303" spans="1:20" ht="15.75" customHeight="1" x14ac:dyDescent="0.2">
      <c r="A303" s="64"/>
      <c r="E303" s="103"/>
      <c r="F303" s="103"/>
      <c r="T303" s="103"/>
    </row>
    <row r="304" spans="1:20" ht="15.75" customHeight="1" x14ac:dyDescent="0.2">
      <c r="A304" s="64"/>
      <c r="E304" s="103"/>
      <c r="F304" s="103"/>
      <c r="T304" s="103"/>
    </row>
    <row r="305" spans="1:20" ht="15.75" customHeight="1" x14ac:dyDescent="0.2">
      <c r="A305" s="64"/>
      <c r="E305" s="103"/>
      <c r="F305" s="103"/>
      <c r="T305" s="103"/>
    </row>
    <row r="306" spans="1:20" ht="15.75" customHeight="1" x14ac:dyDescent="0.2">
      <c r="A306" s="64"/>
      <c r="E306" s="103"/>
      <c r="F306" s="103"/>
      <c r="T306" s="103"/>
    </row>
    <row r="307" spans="1:20" ht="15.75" customHeight="1" x14ac:dyDescent="0.2">
      <c r="A307" s="64"/>
      <c r="E307" s="103"/>
      <c r="F307" s="103"/>
      <c r="T307" s="103"/>
    </row>
    <row r="308" spans="1:20" ht="15.75" customHeight="1" x14ac:dyDescent="0.2">
      <c r="A308" s="64"/>
      <c r="E308" s="103"/>
      <c r="F308" s="103"/>
      <c r="T308" s="103"/>
    </row>
    <row r="309" spans="1:20" ht="15.75" customHeight="1" x14ac:dyDescent="0.2">
      <c r="A309" s="64"/>
      <c r="E309" s="103"/>
      <c r="F309" s="103"/>
      <c r="T309" s="103"/>
    </row>
    <row r="310" spans="1:20" ht="15.75" customHeight="1" x14ac:dyDescent="0.2">
      <c r="A310" s="64"/>
      <c r="E310" s="103"/>
      <c r="F310" s="103"/>
      <c r="T310" s="103"/>
    </row>
    <row r="311" spans="1:20" ht="15.75" customHeight="1" x14ac:dyDescent="0.2">
      <c r="A311" s="64"/>
      <c r="E311" s="103"/>
      <c r="F311" s="103"/>
      <c r="T311" s="103"/>
    </row>
    <row r="312" spans="1:20" ht="15.75" customHeight="1" x14ac:dyDescent="0.2">
      <c r="A312" s="64"/>
      <c r="E312" s="103"/>
      <c r="F312" s="103"/>
      <c r="T312" s="103"/>
    </row>
    <row r="313" spans="1:20" ht="15.75" customHeight="1" x14ac:dyDescent="0.2">
      <c r="A313" s="64"/>
      <c r="E313" s="103"/>
      <c r="F313" s="103"/>
      <c r="T313" s="103"/>
    </row>
    <row r="314" spans="1:20" ht="15.75" customHeight="1" x14ac:dyDescent="0.2">
      <c r="A314" s="64"/>
      <c r="E314" s="103"/>
      <c r="F314" s="103"/>
      <c r="T314" s="103"/>
    </row>
    <row r="315" spans="1:20" ht="15.75" customHeight="1" x14ac:dyDescent="0.2">
      <c r="A315" s="64"/>
      <c r="E315" s="103"/>
      <c r="F315" s="103"/>
      <c r="T315" s="103"/>
    </row>
    <row r="316" spans="1:20" ht="15.75" customHeight="1" x14ac:dyDescent="0.2">
      <c r="A316" s="64"/>
      <c r="E316" s="103"/>
      <c r="F316" s="103"/>
      <c r="T316" s="103"/>
    </row>
    <row r="317" spans="1:20" ht="15.75" customHeight="1" x14ac:dyDescent="0.2">
      <c r="A317" s="64"/>
      <c r="E317" s="103"/>
      <c r="F317" s="103"/>
      <c r="T317" s="103"/>
    </row>
    <row r="318" spans="1:20" ht="15.75" customHeight="1" x14ac:dyDescent="0.2">
      <c r="A318" s="64"/>
      <c r="E318" s="103"/>
      <c r="F318" s="103"/>
      <c r="T318" s="103"/>
    </row>
    <row r="319" spans="1:20" ht="15.75" customHeight="1" x14ac:dyDescent="0.2">
      <c r="A319" s="64"/>
      <c r="E319" s="103"/>
      <c r="F319" s="103"/>
      <c r="T319" s="103"/>
    </row>
    <row r="320" spans="1:20" ht="15.75" customHeight="1" x14ac:dyDescent="0.2">
      <c r="A320" s="64"/>
      <c r="E320" s="103"/>
      <c r="F320" s="103"/>
      <c r="T320" s="103"/>
    </row>
    <row r="321" spans="1:20" ht="15.75" customHeight="1" x14ac:dyDescent="0.2">
      <c r="A321" s="64"/>
      <c r="E321" s="103"/>
      <c r="F321" s="103"/>
      <c r="T321" s="103"/>
    </row>
    <row r="322" spans="1:20" ht="15.75" customHeight="1" x14ac:dyDescent="0.2">
      <c r="A322" s="64"/>
      <c r="E322" s="103"/>
      <c r="F322" s="103"/>
      <c r="T322" s="103"/>
    </row>
    <row r="323" spans="1:20" ht="15.75" customHeight="1" x14ac:dyDescent="0.2">
      <c r="A323" s="64"/>
      <c r="E323" s="103"/>
      <c r="F323" s="103"/>
      <c r="T323" s="103"/>
    </row>
    <row r="324" spans="1:20" ht="15.75" customHeight="1" x14ac:dyDescent="0.2">
      <c r="A324" s="64"/>
      <c r="E324" s="103"/>
      <c r="F324" s="103"/>
      <c r="T324" s="103"/>
    </row>
    <row r="325" spans="1:20" ht="15.75" customHeight="1" x14ac:dyDescent="0.2">
      <c r="A325" s="64"/>
      <c r="E325" s="103"/>
      <c r="F325" s="103"/>
      <c r="T325" s="103"/>
    </row>
    <row r="326" spans="1:20" ht="15.75" customHeight="1" x14ac:dyDescent="0.2">
      <c r="A326" s="64"/>
      <c r="E326" s="103"/>
      <c r="F326" s="103"/>
      <c r="T326" s="103"/>
    </row>
    <row r="327" spans="1:20" ht="15.75" customHeight="1" x14ac:dyDescent="0.2">
      <c r="A327" s="64"/>
      <c r="E327" s="103"/>
      <c r="F327" s="103"/>
      <c r="T327" s="103"/>
    </row>
    <row r="328" spans="1:20" ht="15.75" customHeight="1" x14ac:dyDescent="0.2">
      <c r="A328" s="64"/>
      <c r="E328" s="103"/>
      <c r="F328" s="103"/>
      <c r="T328" s="103"/>
    </row>
    <row r="329" spans="1:20" ht="15.75" customHeight="1" x14ac:dyDescent="0.2">
      <c r="A329" s="64"/>
      <c r="E329" s="103"/>
      <c r="F329" s="103"/>
      <c r="T329" s="103"/>
    </row>
    <row r="330" spans="1:20" ht="15.75" customHeight="1" x14ac:dyDescent="0.2">
      <c r="A330" s="64"/>
      <c r="E330" s="103"/>
      <c r="F330" s="103"/>
      <c r="T330" s="103"/>
    </row>
    <row r="331" spans="1:20" ht="15.75" customHeight="1" x14ac:dyDescent="0.2">
      <c r="A331" s="64"/>
      <c r="E331" s="103"/>
      <c r="F331" s="103"/>
      <c r="T331" s="103"/>
    </row>
    <row r="332" spans="1:20" ht="15.75" customHeight="1" x14ac:dyDescent="0.2">
      <c r="A332" s="64"/>
      <c r="E332" s="103"/>
      <c r="F332" s="103"/>
      <c r="T332" s="103"/>
    </row>
    <row r="333" spans="1:20" ht="15.75" customHeight="1" x14ac:dyDescent="0.2">
      <c r="A333" s="64"/>
      <c r="E333" s="103"/>
      <c r="F333" s="103"/>
      <c r="T333" s="103"/>
    </row>
    <row r="334" spans="1:20" ht="15.75" customHeight="1" x14ac:dyDescent="0.2">
      <c r="A334" s="64"/>
      <c r="E334" s="103"/>
      <c r="F334" s="103"/>
      <c r="T334" s="103"/>
    </row>
    <row r="335" spans="1:20" ht="15.75" customHeight="1" x14ac:dyDescent="0.2">
      <c r="A335" s="64"/>
      <c r="E335" s="103"/>
      <c r="F335" s="103"/>
      <c r="T335" s="103"/>
    </row>
    <row r="336" spans="1:20" ht="15.75" customHeight="1" x14ac:dyDescent="0.2">
      <c r="A336" s="64"/>
      <c r="E336" s="103"/>
      <c r="F336" s="103"/>
      <c r="T336" s="103"/>
    </row>
    <row r="337" spans="1:20" ht="15.75" customHeight="1" x14ac:dyDescent="0.2">
      <c r="A337" s="64"/>
      <c r="E337" s="103"/>
      <c r="F337" s="103"/>
      <c r="T337" s="103"/>
    </row>
    <row r="338" spans="1:20" ht="15.75" customHeight="1" x14ac:dyDescent="0.2">
      <c r="A338" s="64"/>
      <c r="E338" s="103"/>
      <c r="F338" s="103"/>
      <c r="T338" s="103"/>
    </row>
    <row r="339" spans="1:20" ht="15.75" customHeight="1" x14ac:dyDescent="0.2">
      <c r="A339" s="64"/>
      <c r="E339" s="103"/>
      <c r="F339" s="103"/>
      <c r="T339" s="103"/>
    </row>
    <row r="340" spans="1:20" ht="15.75" customHeight="1" x14ac:dyDescent="0.2">
      <c r="A340" s="64"/>
      <c r="E340" s="103"/>
      <c r="F340" s="103"/>
      <c r="T340" s="103"/>
    </row>
    <row r="341" spans="1:20" ht="15.75" customHeight="1" x14ac:dyDescent="0.2">
      <c r="A341" s="64"/>
      <c r="E341" s="103"/>
      <c r="F341" s="103"/>
      <c r="T341" s="103"/>
    </row>
    <row r="342" spans="1:20" ht="15.75" customHeight="1" x14ac:dyDescent="0.2">
      <c r="A342" s="64"/>
      <c r="E342" s="103"/>
      <c r="F342" s="103"/>
      <c r="T342" s="103"/>
    </row>
    <row r="343" spans="1:20" ht="15.75" customHeight="1" x14ac:dyDescent="0.2">
      <c r="A343" s="64"/>
      <c r="E343" s="103"/>
      <c r="F343" s="103"/>
      <c r="T343" s="103"/>
    </row>
    <row r="344" spans="1:20" ht="15.75" customHeight="1" x14ac:dyDescent="0.2">
      <c r="A344" s="64"/>
      <c r="E344" s="103"/>
      <c r="F344" s="103"/>
      <c r="T344" s="103"/>
    </row>
    <row r="345" spans="1:20" ht="15.75" customHeight="1" x14ac:dyDescent="0.2">
      <c r="A345" s="64"/>
      <c r="E345" s="103"/>
      <c r="F345" s="103"/>
      <c r="T345" s="103"/>
    </row>
    <row r="346" spans="1:20" ht="15.75" customHeight="1" x14ac:dyDescent="0.2">
      <c r="A346" s="64"/>
      <c r="E346" s="103"/>
      <c r="F346" s="103"/>
      <c r="T346" s="103"/>
    </row>
    <row r="347" spans="1:20" ht="15.75" customHeight="1" x14ac:dyDescent="0.2">
      <c r="A347" s="64"/>
      <c r="E347" s="103"/>
      <c r="F347" s="103"/>
      <c r="T347" s="103"/>
    </row>
    <row r="348" spans="1:20" ht="15.75" customHeight="1" x14ac:dyDescent="0.2">
      <c r="A348" s="64"/>
      <c r="E348" s="103"/>
      <c r="F348" s="103"/>
      <c r="T348" s="103"/>
    </row>
    <row r="349" spans="1:20" ht="15.75" customHeight="1" x14ac:dyDescent="0.2">
      <c r="A349" s="64"/>
      <c r="E349" s="103"/>
      <c r="F349" s="103"/>
      <c r="T349" s="103"/>
    </row>
    <row r="350" spans="1:20" ht="15.75" customHeight="1" x14ac:dyDescent="0.2">
      <c r="A350" s="64"/>
      <c r="E350" s="103"/>
      <c r="F350" s="103"/>
      <c r="T350" s="103"/>
    </row>
    <row r="351" spans="1:20" ht="15.75" customHeight="1" x14ac:dyDescent="0.2">
      <c r="A351" s="64"/>
      <c r="E351" s="103"/>
      <c r="F351" s="103"/>
      <c r="T351" s="103"/>
    </row>
    <row r="352" spans="1:20" ht="15.75" customHeight="1" x14ac:dyDescent="0.2">
      <c r="A352" s="64"/>
      <c r="E352" s="103"/>
      <c r="F352" s="103"/>
      <c r="T352" s="103"/>
    </row>
    <row r="353" spans="1:20" ht="15.75" customHeight="1" x14ac:dyDescent="0.2">
      <c r="A353" s="64"/>
      <c r="E353" s="103"/>
      <c r="F353" s="103"/>
      <c r="T353" s="103"/>
    </row>
    <row r="354" spans="1:20" ht="15.75" customHeight="1" x14ac:dyDescent="0.2">
      <c r="A354" s="64"/>
      <c r="E354" s="103"/>
      <c r="F354" s="103"/>
      <c r="T354" s="103"/>
    </row>
    <row r="355" spans="1:20" ht="15.75" customHeight="1" x14ac:dyDescent="0.2">
      <c r="A355" s="64"/>
      <c r="E355" s="103"/>
      <c r="F355" s="103"/>
      <c r="T355" s="103"/>
    </row>
    <row r="356" spans="1:20" ht="15.75" customHeight="1" x14ac:dyDescent="0.2">
      <c r="A356" s="64"/>
      <c r="E356" s="103"/>
      <c r="F356" s="103"/>
      <c r="T356" s="103"/>
    </row>
    <row r="357" spans="1:20" ht="15.75" customHeight="1" x14ac:dyDescent="0.2">
      <c r="A357" s="64"/>
      <c r="E357" s="103"/>
      <c r="F357" s="103"/>
      <c r="T357" s="103"/>
    </row>
    <row r="358" spans="1:20" ht="15.75" customHeight="1" x14ac:dyDescent="0.2">
      <c r="A358" s="64"/>
      <c r="E358" s="103"/>
      <c r="F358" s="103"/>
      <c r="T358" s="103"/>
    </row>
    <row r="359" spans="1:20" ht="15.75" customHeight="1" x14ac:dyDescent="0.2">
      <c r="A359" s="64"/>
      <c r="E359" s="103"/>
      <c r="F359" s="103"/>
      <c r="T359" s="103"/>
    </row>
    <row r="360" spans="1:20" ht="15.75" customHeight="1" x14ac:dyDescent="0.2">
      <c r="A360" s="64"/>
      <c r="E360" s="103"/>
      <c r="F360" s="103"/>
      <c r="T360" s="103"/>
    </row>
    <row r="361" spans="1:20" ht="15.75" customHeight="1" x14ac:dyDescent="0.2">
      <c r="A361" s="64"/>
      <c r="E361" s="103"/>
      <c r="F361" s="103"/>
      <c r="T361" s="103"/>
    </row>
    <row r="362" spans="1:20" ht="15.75" customHeight="1" x14ac:dyDescent="0.2">
      <c r="A362" s="64"/>
      <c r="E362" s="103"/>
      <c r="F362" s="103"/>
      <c r="T362" s="103"/>
    </row>
    <row r="363" spans="1:20" ht="15.75" customHeight="1" x14ac:dyDescent="0.2">
      <c r="A363" s="64"/>
      <c r="B363" s="1"/>
      <c r="C363" s="1"/>
      <c r="D363" s="1"/>
      <c r="E363" s="1"/>
      <c r="F363" s="1"/>
      <c r="G363" s="1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1"/>
    </row>
    <row r="364" spans="1:20" ht="15.75" customHeight="1" x14ac:dyDescent="0.2">
      <c r="A364" s="64"/>
      <c r="B364" s="1"/>
      <c r="C364" s="1"/>
      <c r="D364" s="1"/>
      <c r="E364" s="1"/>
      <c r="F364" s="1"/>
      <c r="G364" s="1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1"/>
    </row>
    <row r="365" spans="1:20" ht="15.75" customHeight="1" x14ac:dyDescent="0.2">
      <c r="A365" s="64"/>
      <c r="B365" s="1"/>
      <c r="C365" s="1"/>
      <c r="D365" s="1"/>
      <c r="E365" s="1"/>
      <c r="F365" s="1"/>
      <c r="G365" s="1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1"/>
    </row>
    <row r="366" spans="1:20" ht="15.75" customHeight="1" x14ac:dyDescent="0.2">
      <c r="A366" s="64"/>
      <c r="B366" s="1"/>
      <c r="C366" s="1"/>
      <c r="D366" s="1"/>
      <c r="E366" s="1"/>
      <c r="F366" s="1"/>
      <c r="G366" s="1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1"/>
    </row>
    <row r="367" spans="1:20" ht="15.75" customHeight="1" x14ac:dyDescent="0.2">
      <c r="A367" s="64"/>
      <c r="B367" s="1"/>
      <c r="C367" s="1"/>
      <c r="D367" s="1"/>
      <c r="E367" s="1"/>
      <c r="F367" s="1"/>
      <c r="G367" s="1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1"/>
    </row>
    <row r="368" spans="1:20" ht="15.75" customHeight="1" x14ac:dyDescent="0.2">
      <c r="A368" s="64"/>
      <c r="B368" s="1"/>
      <c r="C368" s="1"/>
      <c r="D368" s="1"/>
      <c r="E368" s="1"/>
      <c r="F368" s="1"/>
      <c r="G368" s="1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1"/>
    </row>
    <row r="369" spans="1:20" ht="15.75" customHeight="1" x14ac:dyDescent="0.2">
      <c r="A369" s="64"/>
      <c r="B369" s="1"/>
      <c r="C369" s="1"/>
      <c r="D369" s="1"/>
      <c r="E369" s="1"/>
      <c r="F369" s="1"/>
      <c r="G369" s="1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1"/>
    </row>
    <row r="370" spans="1:20" ht="15.75" customHeight="1" x14ac:dyDescent="0.2">
      <c r="A370" s="64"/>
      <c r="B370" s="1"/>
      <c r="C370" s="1"/>
      <c r="D370" s="1"/>
      <c r="E370" s="1"/>
      <c r="F370" s="1"/>
      <c r="G370" s="1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1"/>
    </row>
    <row r="371" spans="1:20" ht="15.75" customHeight="1" x14ac:dyDescent="0.2">
      <c r="A371" s="64"/>
      <c r="B371" s="1"/>
      <c r="C371" s="1"/>
      <c r="D371" s="1"/>
      <c r="E371" s="1"/>
      <c r="F371" s="1"/>
      <c r="G371" s="1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1"/>
    </row>
    <row r="372" spans="1:20" ht="15.75" customHeight="1" x14ac:dyDescent="0.2">
      <c r="A372" s="64"/>
      <c r="B372" s="1"/>
      <c r="C372" s="1"/>
      <c r="D372" s="1"/>
      <c r="E372" s="1"/>
      <c r="F372" s="1"/>
      <c r="G372" s="1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1"/>
    </row>
    <row r="373" spans="1:20" ht="15.75" customHeight="1" x14ac:dyDescent="0.2">
      <c r="A373" s="64"/>
      <c r="B373" s="1"/>
      <c r="C373" s="1"/>
      <c r="D373" s="1"/>
      <c r="E373" s="1"/>
      <c r="F373" s="1"/>
      <c r="G373" s="1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1"/>
    </row>
    <row r="374" spans="1:20" ht="15.75" customHeight="1" x14ac:dyDescent="0.2">
      <c r="A374" s="64"/>
      <c r="B374" s="1"/>
      <c r="C374" s="1"/>
      <c r="D374" s="1"/>
      <c r="E374" s="1"/>
      <c r="F374" s="1"/>
      <c r="G374" s="1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1"/>
    </row>
    <row r="375" spans="1:20" ht="15.75" customHeight="1" x14ac:dyDescent="0.2">
      <c r="A375" s="64"/>
      <c r="B375" s="1"/>
      <c r="C375" s="1"/>
      <c r="D375" s="1"/>
      <c r="E375" s="1"/>
      <c r="F375" s="1"/>
      <c r="G375" s="1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1"/>
    </row>
    <row r="376" spans="1:20" ht="15.75" customHeight="1" x14ac:dyDescent="0.2">
      <c r="A376" s="64"/>
      <c r="B376" s="1"/>
      <c r="C376" s="1"/>
      <c r="D376" s="1"/>
      <c r="E376" s="1"/>
      <c r="F376" s="1"/>
      <c r="G376" s="1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1"/>
    </row>
    <row r="377" spans="1:20" ht="15.75" customHeight="1" x14ac:dyDescent="0.2">
      <c r="A377" s="64"/>
      <c r="B377" s="1"/>
      <c r="C377" s="1"/>
      <c r="D377" s="1"/>
      <c r="E377" s="1"/>
      <c r="F377" s="1"/>
      <c r="G377" s="1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1"/>
    </row>
    <row r="378" spans="1:20" ht="15.75" customHeight="1" x14ac:dyDescent="0.2">
      <c r="A378" s="64"/>
      <c r="B378" s="1"/>
      <c r="C378" s="1"/>
      <c r="D378" s="1"/>
      <c r="E378" s="1"/>
      <c r="F378" s="1"/>
      <c r="G378" s="1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1"/>
    </row>
    <row r="379" spans="1:20" ht="15.75" customHeight="1" x14ac:dyDescent="0.2">
      <c r="A379" s="64"/>
      <c r="B379" s="1"/>
      <c r="C379" s="1"/>
      <c r="D379" s="1"/>
      <c r="E379" s="1"/>
      <c r="F379" s="1"/>
      <c r="G379" s="1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1"/>
    </row>
    <row r="380" spans="1:20" ht="15.75" customHeight="1" x14ac:dyDescent="0.2">
      <c r="A380" s="64"/>
      <c r="B380" s="1"/>
      <c r="C380" s="1"/>
      <c r="D380" s="1"/>
      <c r="E380" s="1"/>
      <c r="F380" s="1"/>
      <c r="G380" s="1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1"/>
    </row>
    <row r="381" spans="1:20" ht="15.75" customHeight="1" x14ac:dyDescent="0.2">
      <c r="A381" s="64"/>
      <c r="B381" s="1"/>
      <c r="C381" s="1"/>
      <c r="D381" s="1"/>
      <c r="E381" s="1"/>
      <c r="F381" s="1"/>
      <c r="G381" s="1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1"/>
    </row>
    <row r="382" spans="1:20" ht="15.75" customHeight="1" x14ac:dyDescent="0.2">
      <c r="A382" s="64"/>
      <c r="B382" s="1"/>
      <c r="C382" s="1"/>
      <c r="D382" s="1"/>
      <c r="E382" s="1"/>
      <c r="F382" s="1"/>
      <c r="G382" s="1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1"/>
    </row>
    <row r="383" spans="1:20" ht="15.75" customHeight="1" x14ac:dyDescent="0.2">
      <c r="A383" s="64"/>
      <c r="B383" s="1"/>
      <c r="C383" s="1"/>
      <c r="D383" s="1"/>
      <c r="E383" s="1"/>
      <c r="F383" s="1"/>
      <c r="G383" s="1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1"/>
    </row>
    <row r="384" spans="1:20" ht="15.75" customHeight="1" x14ac:dyDescent="0.2">
      <c r="A384" s="64"/>
      <c r="B384" s="1"/>
      <c r="C384" s="1"/>
      <c r="D384" s="1"/>
      <c r="E384" s="1"/>
      <c r="F384" s="1"/>
      <c r="G384" s="1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1"/>
    </row>
    <row r="385" spans="1:20" ht="15.75" customHeight="1" x14ac:dyDescent="0.2">
      <c r="A385" s="64"/>
      <c r="B385" s="1"/>
      <c r="C385" s="1"/>
      <c r="D385" s="1"/>
      <c r="E385" s="1"/>
      <c r="F385" s="1"/>
      <c r="G385" s="1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1"/>
    </row>
    <row r="386" spans="1:20" ht="15.75" customHeight="1" x14ac:dyDescent="0.2">
      <c r="A386" s="64"/>
      <c r="B386" s="1"/>
      <c r="C386" s="1"/>
      <c r="D386" s="1"/>
      <c r="E386" s="1"/>
      <c r="F386" s="1"/>
      <c r="G386" s="1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1"/>
    </row>
    <row r="387" spans="1:20" ht="15.75" customHeight="1" x14ac:dyDescent="0.2">
      <c r="A387" s="64"/>
      <c r="B387" s="1"/>
      <c r="C387" s="1"/>
      <c r="D387" s="1"/>
      <c r="E387" s="1"/>
      <c r="F387" s="1"/>
      <c r="G387" s="1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1"/>
    </row>
    <row r="388" spans="1:20" ht="15.75" customHeight="1" x14ac:dyDescent="0.2">
      <c r="A388" s="64"/>
      <c r="B388" s="1"/>
      <c r="C388" s="1"/>
      <c r="D388" s="1"/>
      <c r="E388" s="1"/>
      <c r="F388" s="1"/>
      <c r="G388" s="1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1"/>
    </row>
    <row r="389" spans="1:20" ht="15.75" customHeight="1" x14ac:dyDescent="0.2">
      <c r="A389" s="64"/>
      <c r="B389" s="1"/>
      <c r="C389" s="1"/>
      <c r="D389" s="1"/>
      <c r="E389" s="1"/>
      <c r="F389" s="1"/>
      <c r="G389" s="1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1"/>
    </row>
    <row r="390" spans="1:20" ht="15.75" customHeight="1" x14ac:dyDescent="0.2">
      <c r="A390" s="64"/>
      <c r="B390" s="1"/>
      <c r="C390" s="1"/>
      <c r="D390" s="1"/>
      <c r="E390" s="1"/>
      <c r="F390" s="1"/>
      <c r="G390" s="1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1"/>
    </row>
    <row r="391" spans="1:20" ht="15.75" customHeight="1" x14ac:dyDescent="0.2">
      <c r="A391" s="64"/>
      <c r="B391" s="1"/>
      <c r="C391" s="1"/>
      <c r="D391" s="1"/>
      <c r="E391" s="1"/>
      <c r="F391" s="1"/>
      <c r="G391" s="1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1"/>
    </row>
    <row r="392" spans="1:20" ht="15.75" customHeight="1" x14ac:dyDescent="0.2">
      <c r="A392" s="64"/>
      <c r="B392" s="1"/>
      <c r="C392" s="1"/>
      <c r="D392" s="1"/>
      <c r="E392" s="1"/>
      <c r="F392" s="1"/>
      <c r="G392" s="1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1"/>
    </row>
    <row r="393" spans="1:20" ht="15.75" customHeight="1" x14ac:dyDescent="0.2">
      <c r="A393" s="64"/>
      <c r="B393" s="1"/>
      <c r="C393" s="1"/>
      <c r="D393" s="1"/>
      <c r="E393" s="1"/>
      <c r="F393" s="1"/>
      <c r="G393" s="1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1"/>
    </row>
    <row r="394" spans="1:20" ht="15.75" customHeight="1" x14ac:dyDescent="0.2">
      <c r="A394" s="64"/>
      <c r="B394" s="1"/>
      <c r="C394" s="1"/>
      <c r="D394" s="1"/>
      <c r="E394" s="1"/>
      <c r="F394" s="1"/>
      <c r="G394" s="1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1"/>
    </row>
    <row r="395" spans="1:20" ht="15.75" customHeight="1" x14ac:dyDescent="0.2">
      <c r="A395" s="64"/>
      <c r="B395" s="1"/>
      <c r="C395" s="1"/>
      <c r="D395" s="1"/>
      <c r="E395" s="1"/>
      <c r="F395" s="1"/>
      <c r="G395" s="1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1"/>
    </row>
    <row r="396" spans="1:20" ht="15.75" customHeight="1" x14ac:dyDescent="0.2">
      <c r="A396" s="64"/>
      <c r="B396" s="1"/>
      <c r="C396" s="1"/>
      <c r="D396" s="1"/>
      <c r="E396" s="1"/>
      <c r="F396" s="1"/>
      <c r="G396" s="1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1"/>
    </row>
    <row r="397" spans="1:20" ht="15.75" customHeight="1" x14ac:dyDescent="0.2">
      <c r="A397" s="64"/>
      <c r="B397" s="1"/>
      <c r="C397" s="1"/>
      <c r="D397" s="1"/>
      <c r="E397" s="1"/>
      <c r="F397" s="1"/>
      <c r="G397" s="1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1"/>
    </row>
    <row r="398" spans="1:20" ht="15.75" customHeight="1" x14ac:dyDescent="0.2">
      <c r="A398" s="64"/>
      <c r="B398" s="1"/>
      <c r="C398" s="1"/>
      <c r="D398" s="1"/>
      <c r="E398" s="1"/>
      <c r="F398" s="1"/>
      <c r="G398" s="1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1"/>
    </row>
    <row r="399" spans="1:20" ht="15.75" customHeight="1" x14ac:dyDescent="0.2">
      <c r="A399" s="64"/>
      <c r="B399" s="1"/>
      <c r="C399" s="1"/>
      <c r="D399" s="1"/>
      <c r="E399" s="1"/>
      <c r="F399" s="1"/>
      <c r="G399" s="1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1"/>
    </row>
    <row r="400" spans="1:20" ht="15.75" customHeight="1" x14ac:dyDescent="0.2">
      <c r="A400" s="64"/>
      <c r="B400" s="1"/>
      <c r="C400" s="1"/>
      <c r="D400" s="1"/>
      <c r="E400" s="1"/>
      <c r="F400" s="1"/>
      <c r="G400" s="1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1"/>
    </row>
    <row r="401" spans="1:20" ht="15.75" customHeight="1" x14ac:dyDescent="0.2">
      <c r="A401" s="64"/>
      <c r="B401" s="1"/>
      <c r="C401" s="1"/>
      <c r="D401" s="1"/>
      <c r="E401" s="1"/>
      <c r="F401" s="1"/>
      <c r="G401" s="1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1"/>
    </row>
    <row r="402" spans="1:20" ht="15.75" customHeight="1" x14ac:dyDescent="0.2">
      <c r="A402" s="64"/>
      <c r="B402" s="1"/>
      <c r="C402" s="1"/>
      <c r="D402" s="1"/>
      <c r="E402" s="1"/>
      <c r="F402" s="1"/>
      <c r="G402" s="1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1"/>
    </row>
    <row r="403" spans="1:20" ht="15.75" customHeight="1" x14ac:dyDescent="0.2">
      <c r="A403" s="64"/>
      <c r="B403" s="1"/>
      <c r="C403" s="1"/>
      <c r="D403" s="1"/>
      <c r="E403" s="1"/>
      <c r="F403" s="1"/>
      <c r="G403" s="1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1"/>
    </row>
    <row r="404" spans="1:20" ht="15.75" customHeight="1" x14ac:dyDescent="0.2">
      <c r="A404" s="64"/>
      <c r="B404" s="1"/>
      <c r="C404" s="1"/>
      <c r="D404" s="1"/>
      <c r="E404" s="1"/>
      <c r="F404" s="1"/>
      <c r="G404" s="1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1"/>
    </row>
    <row r="405" spans="1:20" ht="15.75" customHeight="1" x14ac:dyDescent="0.2">
      <c r="A405" s="64"/>
      <c r="B405" s="1"/>
      <c r="C405" s="1"/>
      <c r="D405" s="1"/>
      <c r="E405" s="1"/>
      <c r="F405" s="1"/>
      <c r="G405" s="1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1"/>
    </row>
    <row r="406" spans="1:20" ht="15.75" customHeight="1" x14ac:dyDescent="0.2">
      <c r="A406" s="64"/>
      <c r="B406" s="1"/>
      <c r="C406" s="1"/>
      <c r="D406" s="1"/>
      <c r="E406" s="1"/>
      <c r="F406" s="1"/>
      <c r="G406" s="1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1"/>
    </row>
    <row r="407" spans="1:20" ht="15.75" customHeight="1" x14ac:dyDescent="0.2">
      <c r="A407" s="64"/>
      <c r="B407" s="1"/>
      <c r="C407" s="1"/>
      <c r="D407" s="1"/>
      <c r="E407" s="1"/>
      <c r="F407" s="1"/>
      <c r="G407" s="1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1"/>
    </row>
    <row r="408" spans="1:20" ht="15.75" customHeight="1" x14ac:dyDescent="0.2">
      <c r="A408" s="64"/>
      <c r="B408" s="1"/>
      <c r="C408" s="1"/>
      <c r="D408" s="1"/>
      <c r="E408" s="1"/>
      <c r="F408" s="1"/>
      <c r="G408" s="1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1"/>
    </row>
    <row r="409" spans="1:20" ht="15.75" customHeight="1" x14ac:dyDescent="0.2">
      <c r="A409" s="64"/>
      <c r="B409" s="1"/>
      <c r="C409" s="1"/>
      <c r="D409" s="1"/>
      <c r="E409" s="1"/>
      <c r="F409" s="1"/>
      <c r="G409" s="1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1"/>
    </row>
    <row r="410" spans="1:20" ht="15.75" customHeight="1" x14ac:dyDescent="0.2">
      <c r="A410" s="64"/>
      <c r="B410" s="1"/>
      <c r="C410" s="1"/>
      <c r="D410" s="1"/>
      <c r="E410" s="1"/>
      <c r="F410" s="1"/>
      <c r="G410" s="1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1"/>
    </row>
    <row r="411" spans="1:20" ht="15.75" customHeight="1" x14ac:dyDescent="0.2">
      <c r="A411" s="64"/>
      <c r="B411" s="1"/>
      <c r="C411" s="1"/>
      <c r="D411" s="1"/>
      <c r="E411" s="1"/>
      <c r="F411" s="1"/>
      <c r="G411" s="1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1"/>
    </row>
    <row r="412" spans="1:20" ht="15.75" customHeight="1" x14ac:dyDescent="0.2">
      <c r="A412" s="64"/>
      <c r="B412" s="1"/>
      <c r="C412" s="1"/>
      <c r="D412" s="1"/>
      <c r="E412" s="1"/>
      <c r="F412" s="1"/>
      <c r="G412" s="1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1"/>
    </row>
    <row r="413" spans="1:20" ht="15.75" customHeight="1" x14ac:dyDescent="0.2">
      <c r="A413" s="64"/>
      <c r="B413" s="1"/>
      <c r="C413" s="1"/>
      <c r="D413" s="1"/>
      <c r="E413" s="1"/>
      <c r="F413" s="1"/>
      <c r="G413" s="1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1"/>
    </row>
    <row r="414" spans="1:20" ht="15.75" customHeight="1" x14ac:dyDescent="0.2">
      <c r="A414" s="64"/>
      <c r="B414" s="1"/>
      <c r="C414" s="1"/>
      <c r="D414" s="1"/>
      <c r="E414" s="1"/>
      <c r="F414" s="1"/>
      <c r="G414" s="1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1"/>
    </row>
    <row r="415" spans="1:20" ht="15.75" customHeight="1" x14ac:dyDescent="0.2">
      <c r="A415" s="64"/>
      <c r="B415" s="1"/>
      <c r="C415" s="1"/>
      <c r="D415" s="1"/>
      <c r="E415" s="1"/>
      <c r="F415" s="1"/>
      <c r="G415" s="1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1"/>
    </row>
    <row r="416" spans="1:20" ht="15.75" customHeight="1" x14ac:dyDescent="0.2">
      <c r="A416" s="64"/>
      <c r="B416" s="1"/>
      <c r="C416" s="1"/>
      <c r="D416" s="1"/>
      <c r="E416" s="1"/>
      <c r="F416" s="1"/>
      <c r="G416" s="1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1"/>
    </row>
    <row r="417" spans="1:20" ht="15.75" customHeight="1" x14ac:dyDescent="0.2">
      <c r="A417" s="64"/>
      <c r="B417" s="1"/>
      <c r="C417" s="1"/>
      <c r="D417" s="1"/>
      <c r="E417" s="1"/>
      <c r="F417" s="1"/>
      <c r="G417" s="1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1"/>
    </row>
    <row r="418" spans="1:20" ht="15.75" customHeight="1" x14ac:dyDescent="0.2">
      <c r="A418" s="64"/>
      <c r="B418" s="1"/>
      <c r="C418" s="1"/>
      <c r="D418" s="1"/>
      <c r="E418" s="1"/>
      <c r="F418" s="1"/>
      <c r="G418" s="1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1"/>
    </row>
    <row r="419" spans="1:20" ht="15.75" customHeight="1" x14ac:dyDescent="0.2">
      <c r="A419" s="64"/>
      <c r="B419" s="1"/>
      <c r="C419" s="1"/>
      <c r="D419" s="1"/>
      <c r="E419" s="1"/>
      <c r="F419" s="1"/>
      <c r="G419" s="1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1"/>
    </row>
    <row r="420" spans="1:20" ht="15.75" customHeight="1" x14ac:dyDescent="0.2">
      <c r="A420" s="64"/>
      <c r="B420" s="1"/>
      <c r="C420" s="1"/>
      <c r="D420" s="1"/>
      <c r="E420" s="1"/>
      <c r="F420" s="1"/>
      <c r="G420" s="1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1"/>
    </row>
    <row r="421" spans="1:20" ht="15.75" customHeight="1" x14ac:dyDescent="0.2">
      <c r="A421" s="64"/>
      <c r="B421" s="1"/>
      <c r="C421" s="1"/>
      <c r="D421" s="1"/>
      <c r="E421" s="1"/>
      <c r="F421" s="1"/>
      <c r="G421" s="1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1"/>
    </row>
    <row r="422" spans="1:20" ht="15.75" customHeight="1" x14ac:dyDescent="0.2">
      <c r="A422" s="64"/>
      <c r="B422" s="1"/>
      <c r="C422" s="1"/>
      <c r="D422" s="1"/>
      <c r="E422" s="1"/>
      <c r="F422" s="1"/>
      <c r="G422" s="1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1"/>
    </row>
    <row r="423" spans="1:20" ht="15.75" customHeight="1" x14ac:dyDescent="0.2">
      <c r="A423" s="64"/>
      <c r="B423" s="1"/>
      <c r="C423" s="1"/>
      <c r="D423" s="1"/>
      <c r="E423" s="1"/>
      <c r="F423" s="1"/>
      <c r="G423" s="1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1"/>
    </row>
    <row r="424" spans="1:20" ht="15.75" customHeight="1" x14ac:dyDescent="0.2">
      <c r="A424" s="64"/>
      <c r="B424" s="1"/>
      <c r="C424" s="1"/>
      <c r="D424" s="1"/>
      <c r="E424" s="1"/>
      <c r="F424" s="1"/>
      <c r="G424" s="1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1"/>
    </row>
    <row r="425" spans="1:20" ht="15.75" customHeight="1" x14ac:dyDescent="0.2">
      <c r="A425" s="64"/>
      <c r="B425" s="1"/>
      <c r="C425" s="1"/>
      <c r="D425" s="1"/>
      <c r="E425" s="1"/>
      <c r="F425" s="1"/>
      <c r="G425" s="1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1"/>
    </row>
    <row r="426" spans="1:20" ht="15.75" customHeight="1" x14ac:dyDescent="0.2">
      <c r="A426" s="64"/>
      <c r="B426" s="1"/>
      <c r="C426" s="1"/>
      <c r="D426" s="1"/>
      <c r="E426" s="1"/>
      <c r="F426" s="1"/>
      <c r="G426" s="1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1"/>
    </row>
    <row r="427" spans="1:20" ht="15.75" customHeight="1" x14ac:dyDescent="0.2">
      <c r="A427" s="64"/>
      <c r="B427" s="1"/>
      <c r="C427" s="1"/>
      <c r="D427" s="1"/>
      <c r="E427" s="1"/>
      <c r="F427" s="1"/>
      <c r="G427" s="1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1"/>
    </row>
    <row r="428" spans="1:20" ht="15.75" customHeight="1" x14ac:dyDescent="0.2">
      <c r="A428" s="64"/>
      <c r="B428" s="1"/>
      <c r="C428" s="1"/>
      <c r="D428" s="1"/>
      <c r="E428" s="1"/>
      <c r="F428" s="1"/>
      <c r="G428" s="1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1"/>
    </row>
    <row r="429" spans="1:20" ht="15.75" customHeight="1" x14ac:dyDescent="0.2">
      <c r="A429" s="64"/>
      <c r="B429" s="1"/>
      <c r="C429" s="1"/>
      <c r="D429" s="1"/>
      <c r="E429" s="1"/>
      <c r="F429" s="1"/>
      <c r="G429" s="1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1"/>
    </row>
    <row r="430" spans="1:20" ht="15.75" customHeight="1" x14ac:dyDescent="0.2">
      <c r="A430" s="64"/>
      <c r="B430" s="1"/>
      <c r="C430" s="1"/>
      <c r="D430" s="1"/>
      <c r="E430" s="1"/>
      <c r="F430" s="1"/>
      <c r="G430" s="1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1"/>
    </row>
    <row r="431" spans="1:20" ht="15.75" customHeight="1" x14ac:dyDescent="0.2">
      <c r="A431" s="64"/>
      <c r="B431" s="1"/>
      <c r="C431" s="1"/>
      <c r="D431" s="1"/>
      <c r="E431" s="1"/>
      <c r="F431" s="1"/>
      <c r="G431" s="1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1"/>
    </row>
    <row r="432" spans="1:20" ht="15.75" customHeight="1" x14ac:dyDescent="0.2">
      <c r="A432" s="64"/>
      <c r="B432" s="1"/>
      <c r="C432" s="1"/>
      <c r="D432" s="1"/>
      <c r="E432" s="1"/>
      <c r="F432" s="1"/>
      <c r="G432" s="1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1"/>
    </row>
    <row r="433" spans="1:20" ht="15.75" customHeight="1" x14ac:dyDescent="0.2">
      <c r="A433" s="64"/>
      <c r="B433" s="1"/>
      <c r="C433" s="1"/>
      <c r="D433" s="1"/>
      <c r="E433" s="1"/>
      <c r="F433" s="1"/>
      <c r="G433" s="1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1"/>
    </row>
    <row r="434" spans="1:20" ht="15.75" customHeight="1" x14ac:dyDescent="0.2">
      <c r="A434" s="64"/>
      <c r="B434" s="1"/>
      <c r="C434" s="1"/>
      <c r="D434" s="1"/>
      <c r="E434" s="1"/>
      <c r="F434" s="1"/>
      <c r="G434" s="1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1"/>
    </row>
    <row r="435" spans="1:20" ht="15.75" customHeight="1" x14ac:dyDescent="0.2">
      <c r="A435" s="64"/>
      <c r="B435" s="1"/>
      <c r="C435" s="1"/>
      <c r="D435" s="1"/>
      <c r="E435" s="1"/>
      <c r="F435" s="1"/>
      <c r="G435" s="1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1"/>
    </row>
    <row r="436" spans="1:20" ht="15.75" customHeight="1" x14ac:dyDescent="0.2">
      <c r="A436" s="64"/>
      <c r="B436" s="1"/>
      <c r="C436" s="1"/>
      <c r="D436" s="1"/>
      <c r="E436" s="1"/>
      <c r="F436" s="1"/>
      <c r="G436" s="1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1"/>
    </row>
    <row r="437" spans="1:20" ht="15.75" customHeight="1" x14ac:dyDescent="0.2">
      <c r="A437" s="64"/>
      <c r="B437" s="1"/>
      <c r="C437" s="1"/>
      <c r="D437" s="1"/>
      <c r="E437" s="1"/>
      <c r="F437" s="1"/>
      <c r="G437" s="1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1"/>
    </row>
    <row r="438" spans="1:20" ht="15.75" customHeight="1" x14ac:dyDescent="0.2">
      <c r="A438" s="64"/>
      <c r="B438" s="1"/>
      <c r="C438" s="1"/>
      <c r="D438" s="1"/>
      <c r="E438" s="1"/>
      <c r="F438" s="1"/>
      <c r="G438" s="1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1"/>
    </row>
    <row r="439" spans="1:20" ht="15.75" customHeight="1" x14ac:dyDescent="0.2">
      <c r="A439" s="64"/>
      <c r="B439" s="1"/>
      <c r="C439" s="1"/>
      <c r="D439" s="1"/>
      <c r="E439" s="1"/>
      <c r="F439" s="1"/>
      <c r="G439" s="1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1"/>
    </row>
    <row r="440" spans="1:20" ht="15.75" customHeight="1" x14ac:dyDescent="0.2">
      <c r="A440" s="64"/>
      <c r="B440" s="1"/>
      <c r="C440" s="1"/>
      <c r="D440" s="1"/>
      <c r="E440" s="1"/>
      <c r="F440" s="1"/>
      <c r="G440" s="1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1"/>
    </row>
    <row r="441" spans="1:20" ht="15.75" customHeight="1" x14ac:dyDescent="0.2">
      <c r="A441" s="64"/>
      <c r="B441" s="1"/>
      <c r="C441" s="1"/>
      <c r="D441" s="1"/>
      <c r="E441" s="1"/>
      <c r="F441" s="1"/>
      <c r="G441" s="1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1"/>
    </row>
    <row r="442" spans="1:20" ht="15.75" customHeight="1" x14ac:dyDescent="0.2">
      <c r="A442" s="64"/>
      <c r="B442" s="1"/>
      <c r="C442" s="1"/>
      <c r="D442" s="1"/>
      <c r="E442" s="1"/>
      <c r="F442" s="1"/>
      <c r="G442" s="1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1"/>
    </row>
    <row r="443" spans="1:20" ht="15.75" customHeight="1" x14ac:dyDescent="0.2">
      <c r="A443" s="64"/>
      <c r="B443" s="1"/>
      <c r="C443" s="1"/>
      <c r="D443" s="1"/>
      <c r="E443" s="1"/>
      <c r="F443" s="1"/>
      <c r="G443" s="1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1"/>
    </row>
    <row r="444" spans="1:20" ht="15.75" customHeight="1" x14ac:dyDescent="0.2">
      <c r="A444" s="64"/>
      <c r="B444" s="1"/>
      <c r="C444" s="1"/>
      <c r="D444" s="1"/>
      <c r="E444" s="1"/>
      <c r="F444" s="1"/>
      <c r="G444" s="1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1"/>
    </row>
    <row r="445" spans="1:20" ht="15.75" customHeight="1" x14ac:dyDescent="0.2">
      <c r="A445" s="64"/>
      <c r="B445" s="1"/>
      <c r="C445" s="1"/>
      <c r="D445" s="1"/>
      <c r="E445" s="1"/>
      <c r="F445" s="1"/>
      <c r="G445" s="1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1"/>
    </row>
    <row r="446" spans="1:20" ht="15.75" customHeight="1" x14ac:dyDescent="0.2">
      <c r="A446" s="64"/>
      <c r="B446" s="1"/>
      <c r="C446" s="1"/>
      <c r="D446" s="1"/>
      <c r="E446" s="1"/>
      <c r="F446" s="1"/>
      <c r="G446" s="1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1"/>
    </row>
    <row r="447" spans="1:20" ht="15.75" customHeight="1" x14ac:dyDescent="0.2">
      <c r="A447" s="64"/>
      <c r="B447" s="1"/>
      <c r="C447" s="1"/>
      <c r="D447" s="1"/>
      <c r="E447" s="1"/>
      <c r="F447" s="1"/>
      <c r="G447" s="1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1"/>
    </row>
    <row r="448" spans="1:20" ht="15.75" customHeight="1" x14ac:dyDescent="0.2">
      <c r="A448" s="64"/>
      <c r="B448" s="1"/>
      <c r="C448" s="1"/>
      <c r="D448" s="1"/>
      <c r="E448" s="1"/>
      <c r="F448" s="1"/>
      <c r="G448" s="1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1"/>
    </row>
    <row r="449" spans="1:20" ht="15.75" customHeight="1" x14ac:dyDescent="0.2">
      <c r="A449" s="64"/>
      <c r="B449" s="1"/>
      <c r="C449" s="1"/>
      <c r="D449" s="1"/>
      <c r="E449" s="1"/>
      <c r="F449" s="1"/>
      <c r="G449" s="1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1"/>
    </row>
    <row r="450" spans="1:20" ht="15.75" customHeight="1" x14ac:dyDescent="0.2">
      <c r="A450" s="64"/>
      <c r="B450" s="1"/>
      <c r="C450" s="1"/>
      <c r="D450" s="1"/>
      <c r="E450" s="1"/>
      <c r="F450" s="1"/>
      <c r="G450" s="1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1"/>
    </row>
    <row r="451" spans="1:20" ht="15.75" customHeight="1" x14ac:dyDescent="0.2">
      <c r="A451" s="64"/>
      <c r="B451" s="1"/>
      <c r="C451" s="1"/>
      <c r="D451" s="1"/>
      <c r="E451" s="1"/>
      <c r="F451" s="1"/>
      <c r="G451" s="1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1"/>
    </row>
    <row r="452" spans="1:20" ht="15.75" customHeight="1" x14ac:dyDescent="0.2">
      <c r="A452" s="64"/>
      <c r="B452" s="1"/>
      <c r="C452" s="1"/>
      <c r="D452" s="1"/>
      <c r="E452" s="1"/>
      <c r="F452" s="1"/>
      <c r="G452" s="1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1"/>
    </row>
    <row r="453" spans="1:20" ht="15.75" customHeight="1" x14ac:dyDescent="0.2">
      <c r="A453" s="64"/>
      <c r="B453" s="1"/>
      <c r="C453" s="1"/>
      <c r="D453" s="1"/>
      <c r="E453" s="1"/>
      <c r="F453" s="1"/>
      <c r="G453" s="1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1"/>
    </row>
    <row r="454" spans="1:20" ht="15.75" customHeight="1" x14ac:dyDescent="0.2">
      <c r="A454" s="64"/>
      <c r="B454" s="1"/>
      <c r="C454" s="1"/>
      <c r="D454" s="1"/>
      <c r="E454" s="1"/>
      <c r="F454" s="1"/>
      <c r="G454" s="1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1"/>
    </row>
    <row r="455" spans="1:20" ht="15.75" customHeight="1" x14ac:dyDescent="0.2">
      <c r="A455" s="64"/>
      <c r="B455" s="1"/>
      <c r="C455" s="1"/>
      <c r="D455" s="1"/>
      <c r="E455" s="1"/>
      <c r="F455" s="1"/>
      <c r="G455" s="1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1"/>
    </row>
    <row r="456" spans="1:20" ht="15.75" customHeight="1" x14ac:dyDescent="0.2">
      <c r="A456" s="64"/>
      <c r="B456" s="1"/>
      <c r="C456" s="1"/>
      <c r="D456" s="1"/>
      <c r="E456" s="1"/>
      <c r="F456" s="1"/>
      <c r="G456" s="1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1"/>
    </row>
    <row r="457" spans="1:20" ht="15.75" customHeight="1" x14ac:dyDescent="0.2">
      <c r="A457" s="64"/>
      <c r="B457" s="1"/>
      <c r="C457" s="1"/>
      <c r="D457" s="1"/>
      <c r="E457" s="1"/>
      <c r="F457" s="1"/>
      <c r="G457" s="1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1"/>
    </row>
    <row r="458" spans="1:20" ht="15.75" customHeight="1" x14ac:dyDescent="0.2">
      <c r="A458" s="64"/>
      <c r="B458" s="1"/>
      <c r="C458" s="1"/>
      <c r="D458" s="1"/>
      <c r="E458" s="1"/>
      <c r="F458" s="1"/>
      <c r="G458" s="1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1"/>
    </row>
    <row r="459" spans="1:20" ht="15.75" customHeight="1" x14ac:dyDescent="0.2">
      <c r="A459" s="64"/>
      <c r="B459" s="1"/>
      <c r="C459" s="1"/>
      <c r="D459" s="1"/>
      <c r="E459" s="1"/>
      <c r="F459" s="1"/>
      <c r="G459" s="1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1"/>
    </row>
    <row r="460" spans="1:20" ht="15.75" customHeight="1" x14ac:dyDescent="0.2">
      <c r="A460" s="64"/>
      <c r="B460" s="1"/>
      <c r="C460" s="1"/>
      <c r="D460" s="1"/>
      <c r="E460" s="1"/>
      <c r="F460" s="1"/>
      <c r="G460" s="1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1"/>
    </row>
    <row r="461" spans="1:20" ht="15.75" customHeight="1" x14ac:dyDescent="0.2">
      <c r="A461" s="64"/>
      <c r="B461" s="1"/>
      <c r="C461" s="1"/>
      <c r="D461" s="1"/>
      <c r="E461" s="1"/>
      <c r="F461" s="1"/>
      <c r="G461" s="1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1"/>
    </row>
    <row r="462" spans="1:20" ht="15.75" customHeight="1" x14ac:dyDescent="0.2">
      <c r="A462" s="64"/>
      <c r="B462" s="1"/>
      <c r="C462" s="1"/>
      <c r="D462" s="1"/>
      <c r="E462" s="1"/>
      <c r="F462" s="1"/>
      <c r="G462" s="1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1"/>
    </row>
    <row r="463" spans="1:20" ht="15.75" customHeight="1" x14ac:dyDescent="0.2">
      <c r="A463" s="64"/>
      <c r="B463" s="1"/>
      <c r="C463" s="1"/>
      <c r="D463" s="1"/>
      <c r="E463" s="1"/>
      <c r="F463" s="1"/>
      <c r="G463" s="1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1"/>
    </row>
    <row r="464" spans="1:20" ht="15.75" customHeight="1" x14ac:dyDescent="0.2">
      <c r="A464" s="64"/>
      <c r="B464" s="1"/>
      <c r="C464" s="1"/>
      <c r="D464" s="1"/>
      <c r="E464" s="1"/>
      <c r="F464" s="1"/>
      <c r="G464" s="1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1"/>
    </row>
    <row r="465" spans="1:20" ht="15.75" customHeight="1" x14ac:dyDescent="0.2">
      <c r="A465" s="64"/>
      <c r="B465" s="1"/>
      <c r="C465" s="1"/>
      <c r="D465" s="1"/>
      <c r="E465" s="1"/>
      <c r="F465" s="1"/>
      <c r="G465" s="1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1"/>
    </row>
    <row r="466" spans="1:20" ht="15.75" customHeight="1" x14ac:dyDescent="0.2">
      <c r="A466" s="64"/>
      <c r="B466" s="1"/>
      <c r="C466" s="1"/>
      <c r="D466" s="1"/>
      <c r="E466" s="1"/>
      <c r="F466" s="1"/>
      <c r="G466" s="1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1"/>
    </row>
    <row r="467" spans="1:20" ht="15.75" customHeight="1" x14ac:dyDescent="0.2">
      <c r="A467" s="64"/>
      <c r="B467" s="1"/>
      <c r="C467" s="1"/>
      <c r="D467" s="1"/>
      <c r="E467" s="1"/>
      <c r="F467" s="1"/>
      <c r="G467" s="1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1"/>
    </row>
    <row r="468" spans="1:20" ht="15.75" customHeight="1" x14ac:dyDescent="0.2">
      <c r="A468" s="64"/>
      <c r="B468" s="1"/>
      <c r="C468" s="1"/>
      <c r="D468" s="1"/>
      <c r="E468" s="1"/>
      <c r="F468" s="1"/>
      <c r="G468" s="1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1"/>
    </row>
    <row r="469" spans="1:20" ht="15.75" customHeight="1" x14ac:dyDescent="0.2">
      <c r="A469" s="64"/>
      <c r="B469" s="1"/>
      <c r="C469" s="1"/>
      <c r="D469" s="1"/>
      <c r="E469" s="1"/>
      <c r="F469" s="1"/>
      <c r="G469" s="1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1"/>
    </row>
    <row r="470" spans="1:20" ht="15.75" customHeight="1" x14ac:dyDescent="0.2">
      <c r="A470" s="64"/>
      <c r="B470" s="1"/>
      <c r="C470" s="1"/>
      <c r="D470" s="1"/>
      <c r="E470" s="1"/>
      <c r="F470" s="1"/>
      <c r="G470" s="1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1"/>
    </row>
    <row r="471" spans="1:20" ht="15.75" customHeight="1" x14ac:dyDescent="0.2">
      <c r="A471" s="64"/>
      <c r="B471" s="1"/>
      <c r="C471" s="1"/>
      <c r="D471" s="1"/>
      <c r="E471" s="1"/>
      <c r="F471" s="1"/>
      <c r="G471" s="1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1"/>
    </row>
    <row r="472" spans="1:20" ht="15.75" customHeight="1" x14ac:dyDescent="0.2">
      <c r="A472" s="64"/>
      <c r="B472" s="1"/>
      <c r="C472" s="1"/>
      <c r="D472" s="1"/>
      <c r="E472" s="1"/>
      <c r="F472" s="1"/>
      <c r="G472" s="1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1"/>
    </row>
    <row r="473" spans="1:20" ht="15.75" customHeight="1" x14ac:dyDescent="0.2">
      <c r="A473" s="64"/>
      <c r="B473" s="1"/>
      <c r="C473" s="1"/>
      <c r="D473" s="1"/>
      <c r="E473" s="1"/>
      <c r="F473" s="1"/>
      <c r="G473" s="1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1"/>
    </row>
    <row r="474" spans="1:20" ht="15.75" customHeight="1" x14ac:dyDescent="0.2">
      <c r="A474" s="64"/>
      <c r="B474" s="1"/>
      <c r="C474" s="1"/>
      <c r="D474" s="1"/>
      <c r="E474" s="1"/>
      <c r="F474" s="1"/>
      <c r="G474" s="1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1"/>
    </row>
    <row r="475" spans="1:20" ht="15.75" customHeight="1" x14ac:dyDescent="0.2">
      <c r="A475" s="64"/>
      <c r="B475" s="1"/>
      <c r="C475" s="1"/>
      <c r="D475" s="1"/>
      <c r="E475" s="1"/>
      <c r="F475" s="1"/>
      <c r="G475" s="1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1"/>
    </row>
    <row r="476" spans="1:20" ht="15.75" customHeight="1" x14ac:dyDescent="0.2">
      <c r="A476" s="64"/>
      <c r="B476" s="1"/>
      <c r="C476" s="1"/>
      <c r="D476" s="1"/>
      <c r="E476" s="1"/>
      <c r="F476" s="1"/>
      <c r="G476" s="1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1"/>
    </row>
    <row r="477" spans="1:20" ht="15.75" customHeight="1" x14ac:dyDescent="0.2">
      <c r="A477" s="64"/>
      <c r="B477" s="1"/>
      <c r="C477" s="1"/>
      <c r="D477" s="1"/>
      <c r="E477" s="1"/>
      <c r="F477" s="1"/>
      <c r="G477" s="1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1"/>
    </row>
    <row r="478" spans="1:20" ht="15.75" customHeight="1" x14ac:dyDescent="0.2">
      <c r="A478" s="64"/>
      <c r="B478" s="1"/>
      <c r="C478" s="1"/>
      <c r="D478" s="1"/>
      <c r="E478" s="1"/>
      <c r="F478" s="1"/>
      <c r="G478" s="1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1"/>
    </row>
    <row r="479" spans="1:20" ht="15.75" customHeight="1" x14ac:dyDescent="0.2">
      <c r="A479" s="64"/>
      <c r="B479" s="1"/>
      <c r="C479" s="1"/>
      <c r="D479" s="1"/>
      <c r="E479" s="1"/>
      <c r="F479" s="1"/>
      <c r="G479" s="1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1"/>
    </row>
    <row r="480" spans="1:20" ht="15.75" customHeight="1" x14ac:dyDescent="0.2">
      <c r="A480" s="64"/>
      <c r="B480" s="1"/>
      <c r="C480" s="1"/>
      <c r="D480" s="1"/>
      <c r="E480" s="1"/>
      <c r="F480" s="1"/>
      <c r="G480" s="1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1"/>
    </row>
    <row r="481" spans="1:20" ht="15.75" customHeight="1" x14ac:dyDescent="0.2">
      <c r="A481" s="64"/>
      <c r="B481" s="1"/>
      <c r="C481" s="1"/>
      <c r="D481" s="1"/>
      <c r="E481" s="1"/>
      <c r="F481" s="1"/>
      <c r="G481" s="1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1"/>
    </row>
    <row r="482" spans="1:20" ht="15.75" customHeight="1" x14ac:dyDescent="0.2">
      <c r="A482" s="64"/>
      <c r="B482" s="1"/>
      <c r="C482" s="1"/>
      <c r="D482" s="1"/>
      <c r="E482" s="1"/>
      <c r="F482" s="1"/>
      <c r="G482" s="1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1"/>
    </row>
    <row r="483" spans="1:20" ht="15.75" customHeight="1" x14ac:dyDescent="0.2">
      <c r="A483" s="64"/>
      <c r="B483" s="1"/>
      <c r="C483" s="1"/>
      <c r="D483" s="1"/>
      <c r="E483" s="1"/>
      <c r="F483" s="1"/>
      <c r="G483" s="1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1"/>
    </row>
    <row r="484" spans="1:20" ht="15.75" customHeight="1" x14ac:dyDescent="0.2">
      <c r="A484" s="64"/>
      <c r="B484" s="1"/>
      <c r="C484" s="1"/>
      <c r="D484" s="1"/>
      <c r="E484" s="1"/>
      <c r="F484" s="1"/>
      <c r="G484" s="1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1"/>
    </row>
    <row r="485" spans="1:20" ht="15.75" customHeight="1" x14ac:dyDescent="0.2">
      <c r="A485" s="64"/>
      <c r="B485" s="1"/>
      <c r="C485" s="1"/>
      <c r="D485" s="1"/>
      <c r="E485" s="1"/>
      <c r="F485" s="1"/>
      <c r="G485" s="1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1"/>
    </row>
    <row r="486" spans="1:20" ht="15.75" customHeight="1" x14ac:dyDescent="0.2">
      <c r="A486" s="64"/>
      <c r="B486" s="1"/>
      <c r="C486" s="1"/>
      <c r="D486" s="1"/>
      <c r="E486" s="1"/>
      <c r="F486" s="1"/>
      <c r="G486" s="1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1"/>
    </row>
    <row r="487" spans="1:20" ht="15.75" customHeight="1" x14ac:dyDescent="0.2">
      <c r="A487" s="64"/>
      <c r="B487" s="1"/>
      <c r="C487" s="1"/>
      <c r="D487" s="1"/>
      <c r="E487" s="1"/>
      <c r="F487" s="1"/>
      <c r="G487" s="1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1"/>
    </row>
    <row r="488" spans="1:20" ht="15.75" customHeight="1" x14ac:dyDescent="0.2">
      <c r="A488" s="64"/>
      <c r="B488" s="1"/>
      <c r="C488" s="1"/>
      <c r="D488" s="1"/>
      <c r="E488" s="1"/>
      <c r="F488" s="1"/>
      <c r="G488" s="1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1"/>
    </row>
    <row r="489" spans="1:20" ht="15.75" customHeight="1" x14ac:dyDescent="0.2">
      <c r="A489" s="64"/>
      <c r="B489" s="1"/>
      <c r="C489" s="1"/>
      <c r="D489" s="1"/>
      <c r="E489" s="1"/>
      <c r="F489" s="1"/>
      <c r="G489" s="1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1"/>
    </row>
    <row r="490" spans="1:20" ht="15.75" customHeight="1" x14ac:dyDescent="0.2">
      <c r="A490" s="64"/>
      <c r="B490" s="1"/>
      <c r="C490" s="1"/>
      <c r="D490" s="1"/>
      <c r="E490" s="1"/>
      <c r="F490" s="1"/>
      <c r="G490" s="1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1"/>
    </row>
    <row r="491" spans="1:20" ht="15.75" customHeight="1" x14ac:dyDescent="0.2">
      <c r="A491" s="64"/>
      <c r="B491" s="1"/>
      <c r="C491" s="1"/>
      <c r="D491" s="1"/>
      <c r="E491" s="1"/>
      <c r="F491" s="1"/>
      <c r="G491" s="1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1"/>
    </row>
    <row r="492" spans="1:20" ht="15.75" customHeight="1" x14ac:dyDescent="0.2">
      <c r="A492" s="64"/>
      <c r="B492" s="1"/>
      <c r="C492" s="1"/>
      <c r="D492" s="1"/>
      <c r="E492" s="1"/>
      <c r="F492" s="1"/>
      <c r="G492" s="1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1"/>
    </row>
    <row r="493" spans="1:20" ht="15.75" customHeight="1" x14ac:dyDescent="0.2">
      <c r="A493" s="64"/>
      <c r="B493" s="1"/>
      <c r="C493" s="1"/>
      <c r="D493" s="1"/>
      <c r="E493" s="1"/>
      <c r="F493" s="1"/>
      <c r="G493" s="1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1"/>
    </row>
    <row r="494" spans="1:20" ht="15.75" customHeight="1" x14ac:dyDescent="0.2">
      <c r="A494" s="64"/>
      <c r="B494" s="1"/>
      <c r="C494" s="1"/>
      <c r="D494" s="1"/>
      <c r="E494" s="1"/>
      <c r="F494" s="1"/>
      <c r="G494" s="1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1"/>
    </row>
    <row r="495" spans="1:20" ht="15.75" customHeight="1" x14ac:dyDescent="0.2">
      <c r="A495" s="64"/>
      <c r="B495" s="1"/>
      <c r="C495" s="1"/>
      <c r="D495" s="1"/>
      <c r="E495" s="1"/>
      <c r="F495" s="1"/>
      <c r="G495" s="1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1"/>
    </row>
    <row r="496" spans="1:20" ht="15.75" customHeight="1" x14ac:dyDescent="0.2">
      <c r="A496" s="64"/>
      <c r="B496" s="1"/>
      <c r="C496" s="1"/>
      <c r="D496" s="1"/>
      <c r="E496" s="1"/>
      <c r="F496" s="1"/>
      <c r="G496" s="1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1"/>
    </row>
    <row r="497" spans="1:20" ht="15.75" customHeight="1" x14ac:dyDescent="0.2">
      <c r="A497" s="64"/>
      <c r="B497" s="1"/>
      <c r="C497" s="1"/>
      <c r="D497" s="1"/>
      <c r="E497" s="1"/>
      <c r="F497" s="1"/>
      <c r="G497" s="1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1"/>
    </row>
    <row r="498" spans="1:20" ht="15.75" customHeight="1" x14ac:dyDescent="0.2">
      <c r="A498" s="64"/>
      <c r="B498" s="1"/>
      <c r="C498" s="1"/>
      <c r="D498" s="1"/>
      <c r="E498" s="1"/>
      <c r="F498" s="1"/>
      <c r="G498" s="1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1"/>
    </row>
    <row r="499" spans="1:20" ht="15.75" customHeight="1" x14ac:dyDescent="0.2">
      <c r="A499" s="64"/>
      <c r="B499" s="1"/>
      <c r="C499" s="1"/>
      <c r="D499" s="1"/>
      <c r="E499" s="1"/>
      <c r="F499" s="1"/>
      <c r="G499" s="1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1"/>
    </row>
    <row r="500" spans="1:20" ht="15.75" customHeight="1" x14ac:dyDescent="0.2">
      <c r="A500" s="64"/>
      <c r="B500" s="1"/>
      <c r="C500" s="1"/>
      <c r="D500" s="1"/>
      <c r="E500" s="1"/>
      <c r="F500" s="1"/>
      <c r="G500" s="1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1"/>
    </row>
    <row r="501" spans="1:20" ht="15.75" customHeight="1" x14ac:dyDescent="0.2">
      <c r="A501" s="64"/>
      <c r="B501" s="1"/>
      <c r="C501" s="1"/>
      <c r="D501" s="1"/>
      <c r="E501" s="1"/>
      <c r="F501" s="1"/>
      <c r="G501" s="1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1"/>
    </row>
    <row r="502" spans="1:20" ht="15.75" customHeight="1" x14ac:dyDescent="0.2">
      <c r="A502" s="64"/>
      <c r="B502" s="1"/>
      <c r="C502" s="1"/>
      <c r="D502" s="1"/>
      <c r="E502" s="1"/>
      <c r="F502" s="1"/>
      <c r="G502" s="1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1"/>
    </row>
    <row r="503" spans="1:20" ht="15.75" customHeight="1" x14ac:dyDescent="0.2">
      <c r="A503" s="64"/>
      <c r="B503" s="1"/>
      <c r="C503" s="1"/>
      <c r="D503" s="1"/>
      <c r="E503" s="1"/>
      <c r="F503" s="1"/>
      <c r="G503" s="1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1"/>
    </row>
    <row r="504" spans="1:20" ht="15.75" customHeight="1" x14ac:dyDescent="0.2">
      <c r="A504" s="64"/>
      <c r="B504" s="1"/>
      <c r="C504" s="1"/>
      <c r="D504" s="1"/>
      <c r="E504" s="1"/>
      <c r="F504" s="1"/>
      <c r="G504" s="1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1"/>
    </row>
    <row r="505" spans="1:20" ht="15.75" customHeight="1" x14ac:dyDescent="0.2">
      <c r="A505" s="64"/>
      <c r="B505" s="1"/>
      <c r="C505" s="1"/>
      <c r="D505" s="1"/>
      <c r="E505" s="1"/>
      <c r="F505" s="1"/>
      <c r="G505" s="1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1"/>
    </row>
    <row r="506" spans="1:20" ht="15.75" customHeight="1" x14ac:dyDescent="0.2">
      <c r="A506" s="64"/>
      <c r="B506" s="1"/>
      <c r="C506" s="1"/>
      <c r="D506" s="1"/>
      <c r="E506" s="1"/>
      <c r="F506" s="1"/>
      <c r="G506" s="1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1"/>
    </row>
    <row r="507" spans="1:20" ht="15.75" customHeight="1" x14ac:dyDescent="0.2">
      <c r="A507" s="64"/>
      <c r="B507" s="1"/>
      <c r="C507" s="1"/>
      <c r="D507" s="1"/>
      <c r="E507" s="1"/>
      <c r="F507" s="1"/>
      <c r="G507" s="1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1"/>
    </row>
    <row r="508" spans="1:20" ht="15.75" customHeight="1" x14ac:dyDescent="0.2">
      <c r="A508" s="64"/>
      <c r="B508" s="1"/>
      <c r="C508" s="1"/>
      <c r="D508" s="1"/>
      <c r="E508" s="1"/>
      <c r="F508" s="1"/>
      <c r="G508" s="1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1"/>
    </row>
    <row r="509" spans="1:20" ht="15.75" customHeight="1" x14ac:dyDescent="0.2">
      <c r="A509" s="64"/>
      <c r="B509" s="1"/>
      <c r="C509" s="1"/>
      <c r="D509" s="1"/>
      <c r="E509" s="1"/>
      <c r="F509" s="1"/>
      <c r="G509" s="1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1"/>
    </row>
    <row r="510" spans="1:20" ht="15.75" customHeight="1" x14ac:dyDescent="0.2">
      <c r="A510" s="64"/>
      <c r="B510" s="1"/>
      <c r="C510" s="1"/>
      <c r="D510" s="1"/>
      <c r="E510" s="1"/>
      <c r="F510" s="1"/>
      <c r="G510" s="1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1"/>
    </row>
    <row r="511" spans="1:20" ht="15.75" customHeight="1" x14ac:dyDescent="0.2">
      <c r="A511" s="64"/>
      <c r="B511" s="1"/>
      <c r="C511" s="1"/>
      <c r="D511" s="1"/>
      <c r="E511" s="1"/>
      <c r="F511" s="1"/>
      <c r="G511" s="1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1"/>
    </row>
    <row r="512" spans="1:20" ht="15.75" customHeight="1" x14ac:dyDescent="0.2">
      <c r="A512" s="64"/>
      <c r="B512" s="1"/>
      <c r="C512" s="1"/>
      <c r="D512" s="1"/>
      <c r="E512" s="1"/>
      <c r="F512" s="1"/>
      <c r="G512" s="1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1"/>
    </row>
    <row r="513" spans="1:20" ht="15.75" customHeight="1" x14ac:dyDescent="0.2">
      <c r="A513" s="64"/>
      <c r="B513" s="1"/>
      <c r="C513" s="1"/>
      <c r="D513" s="1"/>
      <c r="E513" s="1"/>
      <c r="F513" s="1"/>
      <c r="G513" s="1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1"/>
    </row>
    <row r="514" spans="1:20" ht="15.75" customHeight="1" x14ac:dyDescent="0.2">
      <c r="A514" s="64"/>
      <c r="B514" s="1"/>
      <c r="C514" s="1"/>
      <c r="D514" s="1"/>
      <c r="E514" s="1"/>
      <c r="F514" s="1"/>
      <c r="G514" s="1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1"/>
    </row>
    <row r="515" spans="1:20" ht="15.75" customHeight="1" x14ac:dyDescent="0.2">
      <c r="A515" s="64"/>
      <c r="B515" s="1"/>
      <c r="C515" s="1"/>
      <c r="D515" s="1"/>
      <c r="E515" s="1"/>
      <c r="F515" s="1"/>
      <c r="G515" s="1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1"/>
    </row>
    <row r="516" spans="1:20" ht="15.75" customHeight="1" x14ac:dyDescent="0.2">
      <c r="A516" s="64"/>
      <c r="B516" s="1"/>
      <c r="C516" s="1"/>
      <c r="D516" s="1"/>
      <c r="E516" s="1"/>
      <c r="F516" s="1"/>
      <c r="G516" s="1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1"/>
    </row>
    <row r="517" spans="1:20" ht="15.75" customHeight="1" x14ac:dyDescent="0.2">
      <c r="A517" s="64"/>
      <c r="B517" s="1"/>
      <c r="C517" s="1"/>
      <c r="D517" s="1"/>
      <c r="E517" s="1"/>
      <c r="F517" s="1"/>
      <c r="G517" s="1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1"/>
    </row>
    <row r="518" spans="1:20" ht="15.75" customHeight="1" x14ac:dyDescent="0.2">
      <c r="A518" s="64"/>
      <c r="B518" s="1"/>
      <c r="C518" s="1"/>
      <c r="D518" s="1"/>
      <c r="E518" s="1"/>
      <c r="F518" s="1"/>
      <c r="G518" s="1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1"/>
    </row>
    <row r="519" spans="1:20" ht="15.75" customHeight="1" x14ac:dyDescent="0.2">
      <c r="A519" s="64"/>
      <c r="B519" s="1"/>
      <c r="C519" s="1"/>
      <c r="D519" s="1"/>
      <c r="E519" s="1"/>
      <c r="F519" s="1"/>
      <c r="G519" s="1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1"/>
    </row>
    <row r="520" spans="1:20" ht="15.75" customHeight="1" x14ac:dyDescent="0.2">
      <c r="A520" s="64"/>
      <c r="B520" s="1"/>
      <c r="C520" s="1"/>
      <c r="D520" s="1"/>
      <c r="E520" s="1"/>
      <c r="F520" s="1"/>
      <c r="G520" s="1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1"/>
    </row>
    <row r="521" spans="1:20" ht="15.75" customHeight="1" x14ac:dyDescent="0.2">
      <c r="A521" s="64"/>
      <c r="B521" s="1"/>
      <c r="C521" s="1"/>
      <c r="D521" s="1"/>
      <c r="E521" s="1"/>
      <c r="F521" s="1"/>
      <c r="G521" s="1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1"/>
    </row>
    <row r="522" spans="1:20" ht="15.75" customHeight="1" x14ac:dyDescent="0.2">
      <c r="A522" s="64"/>
      <c r="B522" s="1"/>
      <c r="C522" s="1"/>
      <c r="D522" s="1"/>
      <c r="E522" s="1"/>
      <c r="F522" s="1"/>
      <c r="G522" s="1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1"/>
    </row>
    <row r="523" spans="1:20" ht="15.75" customHeight="1" x14ac:dyDescent="0.2">
      <c r="A523" s="64"/>
      <c r="B523" s="1"/>
      <c r="C523" s="1"/>
      <c r="D523" s="1"/>
      <c r="E523" s="1"/>
      <c r="F523" s="1"/>
      <c r="G523" s="1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1"/>
    </row>
    <row r="524" spans="1:20" ht="15.75" customHeight="1" x14ac:dyDescent="0.2">
      <c r="A524" s="64"/>
      <c r="B524" s="1"/>
      <c r="C524" s="1"/>
      <c r="D524" s="1"/>
      <c r="E524" s="1"/>
      <c r="F524" s="1"/>
      <c r="G524" s="1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1"/>
    </row>
    <row r="525" spans="1:20" ht="15.75" customHeight="1" x14ac:dyDescent="0.2">
      <c r="A525" s="64"/>
      <c r="B525" s="1"/>
      <c r="C525" s="1"/>
      <c r="D525" s="1"/>
      <c r="E525" s="1"/>
      <c r="F525" s="1"/>
      <c r="G525" s="1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1"/>
    </row>
    <row r="526" spans="1:20" ht="15.75" customHeight="1" x14ac:dyDescent="0.2">
      <c r="A526" s="64"/>
      <c r="B526" s="1"/>
      <c r="C526" s="1"/>
      <c r="D526" s="1"/>
      <c r="E526" s="1"/>
      <c r="F526" s="1"/>
      <c r="G526" s="1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1"/>
    </row>
    <row r="527" spans="1:20" ht="15.75" customHeight="1" x14ac:dyDescent="0.2">
      <c r="A527" s="64"/>
      <c r="B527" s="1"/>
      <c r="C527" s="1"/>
      <c r="D527" s="1"/>
      <c r="E527" s="1"/>
      <c r="F527" s="1"/>
      <c r="G527" s="1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1"/>
    </row>
    <row r="528" spans="1:20" ht="15.75" customHeight="1" x14ac:dyDescent="0.2">
      <c r="A528" s="64"/>
      <c r="B528" s="1"/>
      <c r="C528" s="1"/>
      <c r="D528" s="1"/>
      <c r="E528" s="1"/>
      <c r="F528" s="1"/>
      <c r="G528" s="1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1"/>
    </row>
    <row r="529" spans="1:20" ht="15.75" customHeight="1" x14ac:dyDescent="0.2">
      <c r="A529" s="64"/>
      <c r="B529" s="1"/>
      <c r="C529" s="1"/>
      <c r="D529" s="1"/>
      <c r="E529" s="1"/>
      <c r="F529" s="1"/>
      <c r="G529" s="1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1"/>
    </row>
    <row r="530" spans="1:20" ht="15.75" customHeight="1" x14ac:dyDescent="0.2">
      <c r="A530" s="64"/>
      <c r="B530" s="1"/>
      <c r="C530" s="1"/>
      <c r="D530" s="1"/>
      <c r="E530" s="1"/>
      <c r="F530" s="1"/>
      <c r="G530" s="1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1"/>
    </row>
    <row r="531" spans="1:20" ht="15.75" customHeight="1" x14ac:dyDescent="0.2">
      <c r="A531" s="64"/>
      <c r="B531" s="1"/>
      <c r="C531" s="1"/>
      <c r="D531" s="1"/>
      <c r="E531" s="1"/>
      <c r="F531" s="1"/>
      <c r="G531" s="1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1"/>
    </row>
    <row r="532" spans="1:20" ht="15.75" customHeight="1" x14ac:dyDescent="0.2">
      <c r="A532" s="64"/>
      <c r="B532" s="1"/>
      <c r="C532" s="1"/>
      <c r="D532" s="1"/>
      <c r="E532" s="1"/>
      <c r="F532" s="1"/>
      <c r="G532" s="1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1"/>
    </row>
    <row r="533" spans="1:20" ht="15.75" customHeight="1" x14ac:dyDescent="0.2">
      <c r="A533" s="64"/>
      <c r="B533" s="1"/>
      <c r="C533" s="1"/>
      <c r="D533" s="1"/>
      <c r="E533" s="1"/>
      <c r="F533" s="1"/>
      <c r="G533" s="1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1"/>
    </row>
    <row r="534" spans="1:20" ht="15.75" customHeight="1" x14ac:dyDescent="0.2">
      <c r="A534" s="64"/>
      <c r="B534" s="1"/>
      <c r="C534" s="1"/>
      <c r="D534" s="1"/>
      <c r="E534" s="1"/>
      <c r="F534" s="1"/>
      <c r="G534" s="1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1"/>
    </row>
    <row r="535" spans="1:20" ht="15.75" customHeight="1" x14ac:dyDescent="0.2">
      <c r="A535" s="64"/>
      <c r="B535" s="1"/>
      <c r="C535" s="1"/>
      <c r="D535" s="1"/>
      <c r="E535" s="1"/>
      <c r="F535" s="1"/>
      <c r="G535" s="1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1"/>
    </row>
    <row r="536" spans="1:20" ht="15.75" customHeight="1" x14ac:dyDescent="0.2">
      <c r="A536" s="64"/>
      <c r="B536" s="1"/>
      <c r="C536" s="1"/>
      <c r="D536" s="1"/>
      <c r="E536" s="1"/>
      <c r="F536" s="1"/>
      <c r="G536" s="1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1"/>
    </row>
    <row r="537" spans="1:20" ht="15.75" customHeight="1" x14ac:dyDescent="0.2">
      <c r="A537" s="64"/>
      <c r="B537" s="1"/>
      <c r="C537" s="1"/>
      <c r="D537" s="1"/>
      <c r="E537" s="1"/>
      <c r="F537" s="1"/>
      <c r="G537" s="1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1"/>
    </row>
    <row r="538" spans="1:20" ht="15.75" customHeight="1" x14ac:dyDescent="0.2">
      <c r="A538" s="64"/>
      <c r="B538" s="1"/>
      <c r="C538" s="1"/>
      <c r="D538" s="1"/>
      <c r="E538" s="1"/>
      <c r="F538" s="1"/>
      <c r="G538" s="1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1"/>
    </row>
    <row r="539" spans="1:20" ht="15.75" customHeight="1" x14ac:dyDescent="0.2">
      <c r="A539" s="64"/>
      <c r="B539" s="1"/>
      <c r="C539" s="1"/>
      <c r="D539" s="1"/>
      <c r="E539" s="1"/>
      <c r="F539" s="1"/>
      <c r="G539" s="1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1"/>
    </row>
    <row r="540" spans="1:20" ht="15.75" customHeight="1" x14ac:dyDescent="0.2">
      <c r="A540" s="64"/>
      <c r="B540" s="1"/>
      <c r="C540" s="1"/>
      <c r="D540" s="1"/>
      <c r="E540" s="1"/>
      <c r="F540" s="1"/>
      <c r="G540" s="1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1"/>
    </row>
    <row r="541" spans="1:20" ht="15.75" customHeight="1" x14ac:dyDescent="0.2">
      <c r="A541" s="64"/>
      <c r="B541" s="1"/>
      <c r="C541" s="1"/>
      <c r="D541" s="1"/>
      <c r="E541" s="1"/>
      <c r="F541" s="1"/>
      <c r="G541" s="1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1"/>
    </row>
    <row r="542" spans="1:20" ht="15.75" customHeight="1" x14ac:dyDescent="0.2">
      <c r="A542" s="64"/>
      <c r="B542" s="1"/>
      <c r="C542" s="1"/>
      <c r="D542" s="1"/>
      <c r="E542" s="1"/>
      <c r="F542" s="1"/>
      <c r="G542" s="1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1"/>
    </row>
    <row r="543" spans="1:20" ht="15.75" customHeight="1" x14ac:dyDescent="0.2">
      <c r="A543" s="64"/>
      <c r="B543" s="1"/>
      <c r="C543" s="1"/>
      <c r="D543" s="1"/>
      <c r="E543" s="1"/>
      <c r="F543" s="1"/>
      <c r="G543" s="1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1"/>
    </row>
    <row r="544" spans="1:20" ht="15.75" customHeight="1" x14ac:dyDescent="0.2">
      <c r="A544" s="64"/>
      <c r="B544" s="1"/>
      <c r="C544" s="1"/>
      <c r="D544" s="1"/>
      <c r="E544" s="1"/>
      <c r="F544" s="1"/>
      <c r="G544" s="1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1"/>
    </row>
    <row r="545" spans="1:20" ht="15.75" customHeight="1" x14ac:dyDescent="0.2">
      <c r="A545" s="64"/>
      <c r="B545" s="1"/>
      <c r="C545" s="1"/>
      <c r="D545" s="1"/>
      <c r="E545" s="1"/>
      <c r="F545" s="1"/>
      <c r="G545" s="1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1"/>
    </row>
    <row r="546" spans="1:20" ht="15.75" customHeight="1" x14ac:dyDescent="0.2">
      <c r="A546" s="64"/>
      <c r="B546" s="1"/>
      <c r="C546" s="1"/>
      <c r="D546" s="1"/>
      <c r="E546" s="1"/>
      <c r="F546" s="1"/>
      <c r="G546" s="1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1"/>
    </row>
    <row r="547" spans="1:20" ht="15.75" customHeight="1" x14ac:dyDescent="0.2">
      <c r="A547" s="64"/>
      <c r="B547" s="1"/>
      <c r="C547" s="1"/>
      <c r="D547" s="1"/>
      <c r="E547" s="1"/>
      <c r="F547" s="1"/>
      <c r="G547" s="1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1"/>
    </row>
    <row r="548" spans="1:20" ht="15.75" customHeight="1" x14ac:dyDescent="0.2">
      <c r="A548" s="64"/>
      <c r="B548" s="1"/>
      <c r="C548" s="1"/>
      <c r="D548" s="1"/>
      <c r="E548" s="1"/>
      <c r="F548" s="1"/>
      <c r="G548" s="1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1"/>
    </row>
    <row r="549" spans="1:20" ht="15.75" customHeight="1" x14ac:dyDescent="0.2">
      <c r="A549" s="64"/>
      <c r="B549" s="1"/>
      <c r="C549" s="1"/>
      <c r="D549" s="1"/>
      <c r="E549" s="1"/>
      <c r="F549" s="1"/>
      <c r="G549" s="1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1"/>
    </row>
    <row r="550" spans="1:20" ht="15.75" customHeight="1" x14ac:dyDescent="0.2">
      <c r="A550" s="64"/>
      <c r="B550" s="1"/>
      <c r="C550" s="1"/>
      <c r="D550" s="1"/>
      <c r="E550" s="1"/>
      <c r="F550" s="1"/>
      <c r="G550" s="1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1"/>
    </row>
    <row r="551" spans="1:20" ht="15.75" customHeight="1" x14ac:dyDescent="0.2">
      <c r="A551" s="64"/>
      <c r="B551" s="1"/>
      <c r="C551" s="1"/>
      <c r="D551" s="1"/>
      <c r="E551" s="1"/>
      <c r="F551" s="1"/>
      <c r="G551" s="1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1"/>
    </row>
    <row r="552" spans="1:20" ht="15.75" customHeight="1" x14ac:dyDescent="0.2">
      <c r="A552" s="64"/>
      <c r="B552" s="1"/>
      <c r="C552" s="1"/>
      <c r="D552" s="1"/>
      <c r="E552" s="1"/>
      <c r="F552" s="1"/>
      <c r="G552" s="1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1"/>
    </row>
    <row r="553" spans="1:20" ht="15.75" customHeight="1" x14ac:dyDescent="0.2">
      <c r="A553" s="64"/>
      <c r="B553" s="1"/>
      <c r="C553" s="1"/>
      <c r="D553" s="1"/>
      <c r="E553" s="1"/>
      <c r="F553" s="1"/>
      <c r="G553" s="1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1"/>
    </row>
    <row r="554" spans="1:20" ht="15.75" customHeight="1" x14ac:dyDescent="0.2">
      <c r="A554" s="64"/>
      <c r="B554" s="1"/>
      <c r="C554" s="1"/>
      <c r="D554" s="1"/>
      <c r="E554" s="1"/>
      <c r="F554" s="1"/>
      <c r="G554" s="1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1"/>
    </row>
    <row r="555" spans="1:20" ht="15.75" customHeight="1" x14ac:dyDescent="0.2">
      <c r="A555" s="64"/>
      <c r="B555" s="1"/>
      <c r="C555" s="1"/>
      <c r="D555" s="1"/>
      <c r="E555" s="1"/>
      <c r="F555" s="1"/>
      <c r="G555" s="1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1"/>
    </row>
    <row r="556" spans="1:20" ht="15.75" customHeight="1" x14ac:dyDescent="0.2">
      <c r="A556" s="64"/>
      <c r="B556" s="1"/>
      <c r="C556" s="1"/>
      <c r="D556" s="1"/>
      <c r="E556" s="1"/>
      <c r="F556" s="1"/>
      <c r="G556" s="1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1"/>
    </row>
    <row r="557" spans="1:20" ht="15.75" customHeight="1" x14ac:dyDescent="0.2">
      <c r="A557" s="64"/>
      <c r="B557" s="1"/>
      <c r="C557" s="1"/>
      <c r="D557" s="1"/>
      <c r="E557" s="1"/>
      <c r="F557" s="1"/>
      <c r="G557" s="1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1"/>
    </row>
    <row r="558" spans="1:20" ht="15.75" customHeight="1" x14ac:dyDescent="0.2">
      <c r="A558" s="64"/>
      <c r="B558" s="1"/>
      <c r="C558" s="1"/>
      <c r="D558" s="1"/>
      <c r="E558" s="1"/>
      <c r="F558" s="1"/>
      <c r="G558" s="1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1"/>
    </row>
    <row r="559" spans="1:20" ht="15.75" customHeight="1" x14ac:dyDescent="0.2">
      <c r="A559" s="64"/>
      <c r="B559" s="1"/>
      <c r="C559" s="1"/>
      <c r="D559" s="1"/>
      <c r="E559" s="1"/>
      <c r="F559" s="1"/>
      <c r="G559" s="1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1"/>
    </row>
    <row r="560" spans="1:20" ht="15.75" customHeight="1" x14ac:dyDescent="0.2">
      <c r="A560" s="64"/>
      <c r="B560" s="1"/>
      <c r="C560" s="1"/>
      <c r="D560" s="1"/>
      <c r="E560" s="1"/>
      <c r="F560" s="1"/>
      <c r="G560" s="1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1"/>
    </row>
    <row r="561" spans="1:20" ht="15.75" customHeight="1" x14ac:dyDescent="0.2">
      <c r="A561" s="64"/>
      <c r="B561" s="1"/>
      <c r="C561" s="1"/>
      <c r="D561" s="1"/>
      <c r="E561" s="1"/>
      <c r="F561" s="1"/>
      <c r="G561" s="1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1"/>
    </row>
    <row r="562" spans="1:20" ht="15.75" customHeight="1" x14ac:dyDescent="0.2">
      <c r="A562" s="64"/>
      <c r="B562" s="1"/>
      <c r="C562" s="1"/>
      <c r="D562" s="1"/>
      <c r="E562" s="1"/>
      <c r="F562" s="1"/>
      <c r="G562" s="1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1"/>
    </row>
    <row r="563" spans="1:20" ht="15.75" customHeight="1" x14ac:dyDescent="0.2">
      <c r="A563" s="64"/>
      <c r="B563" s="1"/>
      <c r="C563" s="1"/>
      <c r="D563" s="1"/>
      <c r="E563" s="1"/>
      <c r="F563" s="1"/>
      <c r="G563" s="1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1"/>
    </row>
    <row r="564" spans="1:20" ht="15.75" customHeight="1" x14ac:dyDescent="0.2">
      <c r="A564" s="64"/>
      <c r="B564" s="1"/>
      <c r="C564" s="1"/>
      <c r="D564" s="1"/>
      <c r="E564" s="1"/>
      <c r="F564" s="1"/>
      <c r="G564" s="1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1"/>
    </row>
    <row r="565" spans="1:20" ht="15.75" customHeight="1" x14ac:dyDescent="0.2">
      <c r="A565" s="64"/>
      <c r="B565" s="1"/>
      <c r="C565" s="1"/>
      <c r="D565" s="1"/>
      <c r="E565" s="1"/>
      <c r="F565" s="1"/>
      <c r="G565" s="1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1"/>
    </row>
    <row r="566" spans="1:20" ht="15.75" customHeight="1" x14ac:dyDescent="0.2">
      <c r="A566" s="64"/>
      <c r="B566" s="1"/>
      <c r="C566" s="1"/>
      <c r="D566" s="1"/>
      <c r="E566" s="1"/>
      <c r="F566" s="1"/>
      <c r="G566" s="1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1"/>
    </row>
    <row r="567" spans="1:20" ht="15.75" customHeight="1" x14ac:dyDescent="0.2">
      <c r="A567" s="64"/>
      <c r="B567" s="1"/>
      <c r="C567" s="1"/>
      <c r="D567" s="1"/>
      <c r="E567" s="1"/>
      <c r="F567" s="1"/>
      <c r="G567" s="1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1"/>
    </row>
    <row r="568" spans="1:20" ht="15.75" customHeight="1" x14ac:dyDescent="0.2">
      <c r="A568" s="64"/>
      <c r="B568" s="1"/>
      <c r="C568" s="1"/>
      <c r="D568" s="1"/>
      <c r="E568" s="1"/>
      <c r="F568" s="1"/>
      <c r="G568" s="1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1"/>
    </row>
    <row r="569" spans="1:20" ht="15.75" customHeight="1" x14ac:dyDescent="0.2">
      <c r="A569" s="64"/>
      <c r="B569" s="1"/>
      <c r="C569" s="1"/>
      <c r="D569" s="1"/>
      <c r="E569" s="1"/>
      <c r="F569" s="1"/>
      <c r="G569" s="1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1"/>
    </row>
    <row r="570" spans="1:20" ht="15.75" customHeight="1" x14ac:dyDescent="0.2">
      <c r="A570" s="64"/>
      <c r="B570" s="1"/>
      <c r="C570" s="1"/>
      <c r="D570" s="1"/>
      <c r="E570" s="1"/>
      <c r="F570" s="1"/>
      <c r="G570" s="1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1"/>
    </row>
    <row r="571" spans="1:20" ht="15.75" customHeight="1" x14ac:dyDescent="0.2">
      <c r="A571" s="64"/>
      <c r="B571" s="1"/>
      <c r="C571" s="1"/>
      <c r="D571" s="1"/>
      <c r="E571" s="1"/>
      <c r="F571" s="1"/>
      <c r="G571" s="1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1"/>
    </row>
    <row r="572" spans="1:20" ht="15.75" customHeight="1" x14ac:dyDescent="0.2">
      <c r="A572" s="64"/>
      <c r="B572" s="1"/>
      <c r="C572" s="1"/>
      <c r="D572" s="1"/>
      <c r="E572" s="1"/>
      <c r="F572" s="1"/>
      <c r="G572" s="1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1"/>
    </row>
    <row r="573" spans="1:20" ht="15.75" customHeight="1" x14ac:dyDescent="0.2">
      <c r="A573" s="64"/>
      <c r="B573" s="1"/>
      <c r="C573" s="1"/>
      <c r="D573" s="1"/>
      <c r="E573" s="1"/>
      <c r="F573" s="1"/>
      <c r="G573" s="1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1"/>
    </row>
    <row r="574" spans="1:20" ht="15.75" customHeight="1" x14ac:dyDescent="0.2">
      <c r="A574" s="64"/>
      <c r="B574" s="1"/>
      <c r="C574" s="1"/>
      <c r="D574" s="1"/>
      <c r="E574" s="1"/>
      <c r="F574" s="1"/>
      <c r="G574" s="1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1"/>
    </row>
    <row r="575" spans="1:20" ht="15.75" customHeight="1" x14ac:dyDescent="0.2">
      <c r="A575" s="64"/>
      <c r="B575" s="1"/>
      <c r="C575" s="1"/>
      <c r="D575" s="1"/>
      <c r="E575" s="1"/>
      <c r="F575" s="1"/>
      <c r="G575" s="1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1"/>
    </row>
    <row r="576" spans="1:20" ht="15.75" customHeight="1" x14ac:dyDescent="0.2">
      <c r="A576" s="64"/>
      <c r="B576" s="1"/>
      <c r="C576" s="1"/>
      <c r="D576" s="1"/>
      <c r="E576" s="1"/>
      <c r="F576" s="1"/>
      <c r="G576" s="1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1"/>
    </row>
    <row r="577" spans="1:20" ht="15.75" customHeight="1" x14ac:dyDescent="0.2">
      <c r="A577" s="64"/>
      <c r="B577" s="1"/>
      <c r="C577" s="1"/>
      <c r="D577" s="1"/>
      <c r="E577" s="1"/>
      <c r="F577" s="1"/>
      <c r="G577" s="1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1"/>
    </row>
    <row r="578" spans="1:20" ht="15.75" customHeight="1" x14ac:dyDescent="0.2">
      <c r="A578" s="64"/>
      <c r="B578" s="1"/>
      <c r="C578" s="1"/>
      <c r="D578" s="1"/>
      <c r="E578" s="1"/>
      <c r="F578" s="1"/>
      <c r="G578" s="1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1"/>
    </row>
    <row r="579" spans="1:20" ht="15.75" customHeight="1" x14ac:dyDescent="0.2">
      <c r="A579" s="64"/>
      <c r="B579" s="1"/>
      <c r="C579" s="1"/>
      <c r="D579" s="1"/>
      <c r="E579" s="1"/>
      <c r="F579" s="1"/>
      <c r="G579" s="1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1"/>
    </row>
    <row r="580" spans="1:20" ht="15.75" customHeight="1" x14ac:dyDescent="0.2">
      <c r="A580" s="64"/>
      <c r="B580" s="1"/>
      <c r="C580" s="1"/>
      <c r="D580" s="1"/>
      <c r="E580" s="1"/>
      <c r="F580" s="1"/>
      <c r="G580" s="1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1"/>
    </row>
    <row r="581" spans="1:20" ht="15.75" customHeight="1" x14ac:dyDescent="0.2">
      <c r="A581" s="64"/>
      <c r="B581" s="1"/>
      <c r="C581" s="1"/>
      <c r="D581" s="1"/>
      <c r="E581" s="1"/>
      <c r="F581" s="1"/>
      <c r="G581" s="1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1"/>
    </row>
    <row r="582" spans="1:20" ht="15.75" customHeight="1" x14ac:dyDescent="0.2">
      <c r="A582" s="64"/>
      <c r="B582" s="1"/>
      <c r="C582" s="1"/>
      <c r="D582" s="1"/>
      <c r="E582" s="1"/>
      <c r="F582" s="1"/>
      <c r="G582" s="1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1"/>
    </row>
    <row r="583" spans="1:20" ht="15.75" customHeight="1" x14ac:dyDescent="0.2">
      <c r="A583" s="64"/>
      <c r="B583" s="1"/>
      <c r="C583" s="1"/>
      <c r="D583" s="1"/>
      <c r="E583" s="1"/>
      <c r="F583" s="1"/>
      <c r="G583" s="1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1"/>
    </row>
    <row r="584" spans="1:20" ht="15.75" customHeight="1" x14ac:dyDescent="0.2">
      <c r="A584" s="64"/>
      <c r="B584" s="1"/>
      <c r="C584" s="1"/>
      <c r="D584" s="1"/>
      <c r="E584" s="1"/>
      <c r="F584" s="1"/>
      <c r="G584" s="1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1"/>
    </row>
    <row r="585" spans="1:20" ht="15.75" customHeight="1" x14ac:dyDescent="0.2">
      <c r="A585" s="64"/>
      <c r="B585" s="1"/>
      <c r="C585" s="1"/>
      <c r="D585" s="1"/>
      <c r="E585" s="1"/>
      <c r="F585" s="1"/>
      <c r="G585" s="1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1"/>
    </row>
    <row r="586" spans="1:20" ht="15.75" customHeight="1" x14ac:dyDescent="0.2">
      <c r="A586" s="64"/>
      <c r="B586" s="1"/>
      <c r="C586" s="1"/>
      <c r="D586" s="1"/>
      <c r="E586" s="1"/>
      <c r="F586" s="1"/>
      <c r="G586" s="1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1"/>
    </row>
    <row r="587" spans="1:20" ht="15.75" customHeight="1" x14ac:dyDescent="0.2">
      <c r="A587" s="64"/>
      <c r="B587" s="1"/>
      <c r="C587" s="1"/>
      <c r="D587" s="1"/>
      <c r="E587" s="1"/>
      <c r="F587" s="1"/>
      <c r="G587" s="1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1"/>
    </row>
    <row r="588" spans="1:20" ht="15.75" customHeight="1" x14ac:dyDescent="0.2">
      <c r="A588" s="64"/>
      <c r="B588" s="1"/>
      <c r="C588" s="1"/>
      <c r="D588" s="1"/>
      <c r="E588" s="1"/>
      <c r="F588" s="1"/>
      <c r="G588" s="1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1"/>
    </row>
    <row r="589" spans="1:20" ht="15.75" customHeight="1" x14ac:dyDescent="0.2">
      <c r="A589" s="64"/>
      <c r="B589" s="1"/>
      <c r="C589" s="1"/>
      <c r="D589" s="1"/>
      <c r="E589" s="1"/>
      <c r="F589" s="1"/>
      <c r="G589" s="1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1"/>
    </row>
    <row r="590" spans="1:20" ht="15.75" customHeight="1" x14ac:dyDescent="0.2">
      <c r="A590" s="64"/>
      <c r="B590" s="1"/>
      <c r="C590" s="1"/>
      <c r="D590" s="1"/>
      <c r="E590" s="1"/>
      <c r="F590" s="1"/>
      <c r="G590" s="1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1"/>
    </row>
    <row r="591" spans="1:20" ht="15.75" customHeight="1" x14ac:dyDescent="0.2">
      <c r="A591" s="64"/>
      <c r="B591" s="1"/>
      <c r="C591" s="1"/>
      <c r="D591" s="1"/>
      <c r="E591" s="1"/>
      <c r="F591" s="1"/>
      <c r="G591" s="1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1"/>
    </row>
    <row r="592" spans="1:20" ht="15.75" customHeight="1" x14ac:dyDescent="0.2">
      <c r="A592" s="64"/>
      <c r="B592" s="1"/>
      <c r="C592" s="1"/>
      <c r="D592" s="1"/>
      <c r="E592" s="1"/>
      <c r="F592" s="1"/>
      <c r="G592" s="1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1"/>
    </row>
    <row r="593" spans="1:20" ht="15.75" customHeight="1" x14ac:dyDescent="0.2">
      <c r="A593" s="64"/>
      <c r="B593" s="1"/>
      <c r="C593" s="1"/>
      <c r="D593" s="1"/>
      <c r="E593" s="1"/>
      <c r="F593" s="1"/>
      <c r="G593" s="1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1"/>
    </row>
    <row r="594" spans="1:20" ht="15.75" customHeight="1" x14ac:dyDescent="0.2">
      <c r="A594" s="64"/>
      <c r="B594" s="1"/>
      <c r="C594" s="1"/>
      <c r="D594" s="1"/>
      <c r="E594" s="1"/>
      <c r="F594" s="1"/>
      <c r="G594" s="1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1"/>
    </row>
    <row r="595" spans="1:20" ht="15.75" customHeight="1" x14ac:dyDescent="0.2">
      <c r="A595" s="64"/>
      <c r="B595" s="1"/>
      <c r="C595" s="1"/>
      <c r="D595" s="1"/>
      <c r="E595" s="1"/>
      <c r="F595" s="1"/>
      <c r="G595" s="1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1"/>
    </row>
    <row r="596" spans="1:20" ht="15.75" customHeight="1" x14ac:dyDescent="0.2">
      <c r="A596" s="64"/>
      <c r="B596" s="1"/>
      <c r="C596" s="1"/>
      <c r="D596" s="1"/>
      <c r="E596" s="1"/>
      <c r="F596" s="1"/>
      <c r="G596" s="1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1"/>
    </row>
    <row r="597" spans="1:20" ht="15.75" customHeight="1" x14ac:dyDescent="0.2">
      <c r="A597" s="64"/>
      <c r="B597" s="1"/>
      <c r="C597" s="1"/>
      <c r="D597" s="1"/>
      <c r="E597" s="1"/>
      <c r="F597" s="1"/>
      <c r="G597" s="1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1"/>
    </row>
    <row r="598" spans="1:20" ht="15.75" customHeight="1" x14ac:dyDescent="0.2">
      <c r="A598" s="64"/>
      <c r="B598" s="1"/>
      <c r="C598" s="1"/>
      <c r="D598" s="1"/>
      <c r="E598" s="1"/>
      <c r="F598" s="1"/>
      <c r="G598" s="1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1"/>
    </row>
    <row r="599" spans="1:20" ht="15.75" customHeight="1" x14ac:dyDescent="0.2">
      <c r="A599" s="64"/>
      <c r="B599" s="1"/>
      <c r="C599" s="1"/>
      <c r="D599" s="1"/>
      <c r="E599" s="1"/>
      <c r="F599" s="1"/>
      <c r="G599" s="1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1"/>
    </row>
    <row r="600" spans="1:20" ht="15.75" customHeight="1" x14ac:dyDescent="0.2">
      <c r="A600" s="64"/>
      <c r="B600" s="1"/>
      <c r="C600" s="1"/>
      <c r="D600" s="1"/>
      <c r="E600" s="1"/>
      <c r="F600" s="1"/>
      <c r="G600" s="1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1"/>
    </row>
    <row r="601" spans="1:20" ht="15.75" customHeight="1" x14ac:dyDescent="0.2">
      <c r="A601" s="64"/>
      <c r="B601" s="1"/>
      <c r="C601" s="1"/>
      <c r="D601" s="1"/>
      <c r="E601" s="1"/>
      <c r="F601" s="1"/>
      <c r="G601" s="1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1"/>
    </row>
    <row r="602" spans="1:20" ht="15.75" customHeight="1" x14ac:dyDescent="0.2">
      <c r="A602" s="64"/>
      <c r="B602" s="1"/>
      <c r="C602" s="1"/>
      <c r="D602" s="1"/>
      <c r="E602" s="1"/>
      <c r="F602" s="1"/>
      <c r="G602" s="1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1"/>
    </row>
    <row r="603" spans="1:20" ht="15.75" customHeight="1" x14ac:dyDescent="0.2">
      <c r="A603" s="64"/>
      <c r="B603" s="1"/>
      <c r="C603" s="1"/>
      <c r="D603" s="1"/>
      <c r="E603" s="1"/>
      <c r="F603" s="1"/>
      <c r="G603" s="1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1"/>
    </row>
    <row r="604" spans="1:20" ht="15.75" customHeight="1" x14ac:dyDescent="0.2">
      <c r="A604" s="64"/>
      <c r="B604" s="1"/>
      <c r="C604" s="1"/>
      <c r="D604" s="1"/>
      <c r="E604" s="1"/>
      <c r="F604" s="1"/>
      <c r="G604" s="1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1"/>
    </row>
    <row r="605" spans="1:20" ht="15.75" customHeight="1" x14ac:dyDescent="0.2">
      <c r="A605" s="64"/>
      <c r="B605" s="1"/>
      <c r="C605" s="1"/>
      <c r="D605" s="1"/>
      <c r="E605" s="1"/>
      <c r="F605" s="1"/>
      <c r="G605" s="1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1"/>
    </row>
    <row r="606" spans="1:20" ht="15.75" customHeight="1" x14ac:dyDescent="0.2">
      <c r="A606" s="64"/>
      <c r="B606" s="1"/>
      <c r="C606" s="1"/>
      <c r="D606" s="1"/>
      <c r="E606" s="1"/>
      <c r="F606" s="1"/>
      <c r="G606" s="1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1"/>
    </row>
    <row r="607" spans="1:20" ht="15.75" customHeight="1" x14ac:dyDescent="0.2">
      <c r="A607" s="64"/>
      <c r="B607" s="1"/>
      <c r="C607" s="1"/>
      <c r="D607" s="1"/>
      <c r="E607" s="1"/>
      <c r="F607" s="1"/>
      <c r="G607" s="1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1"/>
    </row>
    <row r="608" spans="1:20" ht="15.75" customHeight="1" x14ac:dyDescent="0.2">
      <c r="A608" s="64"/>
      <c r="B608" s="1"/>
      <c r="C608" s="1"/>
      <c r="D608" s="1"/>
      <c r="E608" s="1"/>
      <c r="F608" s="1"/>
      <c r="G608" s="1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1"/>
    </row>
    <row r="609" spans="1:20" ht="15.75" customHeight="1" x14ac:dyDescent="0.2">
      <c r="A609" s="64"/>
      <c r="B609" s="1"/>
      <c r="C609" s="1"/>
      <c r="D609" s="1"/>
      <c r="E609" s="1"/>
      <c r="F609" s="1"/>
      <c r="G609" s="1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1"/>
    </row>
    <row r="610" spans="1:20" ht="15.75" customHeight="1" x14ac:dyDescent="0.2">
      <c r="A610" s="64"/>
      <c r="B610" s="1"/>
      <c r="C610" s="1"/>
      <c r="D610" s="1"/>
      <c r="E610" s="1"/>
      <c r="F610" s="1"/>
      <c r="G610" s="1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1"/>
    </row>
    <row r="611" spans="1:20" ht="15.75" customHeight="1" x14ac:dyDescent="0.2">
      <c r="A611" s="64"/>
      <c r="B611" s="1"/>
      <c r="C611" s="1"/>
      <c r="D611" s="1"/>
      <c r="E611" s="1"/>
      <c r="F611" s="1"/>
      <c r="G611" s="1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1"/>
    </row>
    <row r="612" spans="1:20" ht="15.75" customHeight="1" x14ac:dyDescent="0.2">
      <c r="A612" s="64"/>
      <c r="B612" s="1"/>
      <c r="C612" s="1"/>
      <c r="D612" s="1"/>
      <c r="E612" s="1"/>
      <c r="F612" s="1"/>
      <c r="G612" s="1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1"/>
    </row>
    <row r="613" spans="1:20" ht="15.75" customHeight="1" x14ac:dyDescent="0.2">
      <c r="A613" s="64"/>
      <c r="B613" s="1"/>
      <c r="C613" s="1"/>
      <c r="D613" s="1"/>
      <c r="E613" s="1"/>
      <c r="F613" s="1"/>
      <c r="G613" s="1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1"/>
    </row>
    <row r="614" spans="1:20" ht="15.75" customHeight="1" x14ac:dyDescent="0.2">
      <c r="A614" s="64"/>
      <c r="B614" s="1"/>
      <c r="C614" s="1"/>
      <c r="D614" s="1"/>
      <c r="E614" s="1"/>
      <c r="F614" s="1"/>
      <c r="G614" s="1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1"/>
    </row>
    <row r="615" spans="1:20" ht="15.75" customHeight="1" x14ac:dyDescent="0.2">
      <c r="A615" s="64"/>
      <c r="B615" s="1"/>
      <c r="C615" s="1"/>
      <c r="D615" s="1"/>
      <c r="E615" s="1"/>
      <c r="F615" s="1"/>
      <c r="G615" s="1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1"/>
    </row>
    <row r="616" spans="1:20" ht="15.75" customHeight="1" x14ac:dyDescent="0.2">
      <c r="A616" s="64"/>
      <c r="B616" s="1"/>
      <c r="C616" s="1"/>
      <c r="D616" s="1"/>
      <c r="E616" s="1"/>
      <c r="F616" s="1"/>
      <c r="G616" s="1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1"/>
    </row>
    <row r="617" spans="1:20" ht="15.75" customHeight="1" x14ac:dyDescent="0.2">
      <c r="A617" s="64"/>
      <c r="B617" s="1"/>
      <c r="C617" s="1"/>
      <c r="D617" s="1"/>
      <c r="E617" s="1"/>
      <c r="F617" s="1"/>
      <c r="G617" s="1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1"/>
    </row>
    <row r="618" spans="1:20" ht="15.75" customHeight="1" x14ac:dyDescent="0.2">
      <c r="A618" s="64"/>
      <c r="B618" s="1"/>
      <c r="C618" s="1"/>
      <c r="D618" s="1"/>
      <c r="E618" s="1"/>
      <c r="F618" s="1"/>
      <c r="G618" s="1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1"/>
    </row>
    <row r="619" spans="1:20" ht="15.75" customHeight="1" x14ac:dyDescent="0.2">
      <c r="A619" s="64"/>
      <c r="B619" s="1"/>
      <c r="C619" s="1"/>
      <c r="D619" s="1"/>
      <c r="E619" s="1"/>
      <c r="F619" s="1"/>
      <c r="G619" s="1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1"/>
    </row>
    <row r="620" spans="1:20" ht="15.75" customHeight="1" x14ac:dyDescent="0.2">
      <c r="A620" s="64"/>
      <c r="B620" s="1"/>
      <c r="C620" s="1"/>
      <c r="D620" s="1"/>
      <c r="E620" s="1"/>
      <c r="F620" s="1"/>
      <c r="G620" s="1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1"/>
    </row>
    <row r="621" spans="1:20" ht="15.75" customHeight="1" x14ac:dyDescent="0.2">
      <c r="A621" s="64"/>
      <c r="B621" s="1"/>
      <c r="C621" s="1"/>
      <c r="D621" s="1"/>
      <c r="E621" s="1"/>
      <c r="F621" s="1"/>
      <c r="G621" s="1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1"/>
    </row>
    <row r="622" spans="1:20" ht="15.75" customHeight="1" x14ac:dyDescent="0.2">
      <c r="A622" s="64"/>
      <c r="B622" s="1"/>
      <c r="C622" s="1"/>
      <c r="D622" s="1"/>
      <c r="E622" s="1"/>
      <c r="F622" s="1"/>
      <c r="G622" s="1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1"/>
    </row>
    <row r="623" spans="1:20" ht="15.75" customHeight="1" x14ac:dyDescent="0.2">
      <c r="A623" s="64"/>
      <c r="B623" s="1"/>
      <c r="C623" s="1"/>
      <c r="D623" s="1"/>
      <c r="E623" s="1"/>
      <c r="F623" s="1"/>
      <c r="G623" s="1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1"/>
    </row>
    <row r="624" spans="1:20" ht="15.75" customHeight="1" x14ac:dyDescent="0.2">
      <c r="A624" s="64"/>
      <c r="B624" s="1"/>
      <c r="C624" s="1"/>
      <c r="D624" s="1"/>
      <c r="E624" s="1"/>
      <c r="F624" s="1"/>
      <c r="G624" s="1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1"/>
    </row>
    <row r="625" spans="1:20" ht="15.75" customHeight="1" x14ac:dyDescent="0.2">
      <c r="A625" s="64"/>
      <c r="B625" s="1"/>
      <c r="C625" s="1"/>
      <c r="D625" s="1"/>
      <c r="E625" s="1"/>
      <c r="F625" s="1"/>
      <c r="G625" s="1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1"/>
    </row>
    <row r="626" spans="1:20" ht="15.75" customHeight="1" x14ac:dyDescent="0.2">
      <c r="A626" s="64"/>
      <c r="B626" s="1"/>
      <c r="C626" s="1"/>
      <c r="D626" s="1"/>
      <c r="E626" s="1"/>
      <c r="F626" s="1"/>
      <c r="G626" s="1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1"/>
    </row>
    <row r="627" spans="1:20" ht="15.75" customHeight="1" x14ac:dyDescent="0.2">
      <c r="A627" s="64"/>
      <c r="B627" s="1"/>
      <c r="C627" s="1"/>
      <c r="D627" s="1"/>
      <c r="E627" s="1"/>
      <c r="F627" s="1"/>
      <c r="G627" s="1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1"/>
    </row>
    <row r="628" spans="1:20" ht="15.75" customHeight="1" x14ac:dyDescent="0.2">
      <c r="A628" s="64"/>
      <c r="B628" s="1"/>
      <c r="C628" s="1"/>
      <c r="D628" s="1"/>
      <c r="E628" s="1"/>
      <c r="F628" s="1"/>
      <c r="G628" s="1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1"/>
    </row>
    <row r="629" spans="1:20" ht="15.75" customHeight="1" x14ac:dyDescent="0.2">
      <c r="A629" s="64"/>
      <c r="B629" s="1"/>
      <c r="C629" s="1"/>
      <c r="D629" s="1"/>
      <c r="E629" s="1"/>
      <c r="F629" s="1"/>
      <c r="G629" s="1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1"/>
    </row>
    <row r="630" spans="1:20" ht="15.75" customHeight="1" x14ac:dyDescent="0.2">
      <c r="A630" s="64"/>
      <c r="B630" s="1"/>
      <c r="C630" s="1"/>
      <c r="D630" s="1"/>
      <c r="E630" s="1"/>
      <c r="F630" s="1"/>
      <c r="G630" s="1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1"/>
    </row>
    <row r="631" spans="1:20" ht="15.75" customHeight="1" x14ac:dyDescent="0.2">
      <c r="A631" s="64"/>
      <c r="B631" s="1"/>
      <c r="C631" s="1"/>
      <c r="D631" s="1"/>
      <c r="E631" s="1"/>
      <c r="F631" s="1"/>
      <c r="G631" s="1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1"/>
    </row>
    <row r="632" spans="1:20" ht="15.75" customHeight="1" x14ac:dyDescent="0.2">
      <c r="A632" s="64"/>
      <c r="B632" s="1"/>
      <c r="C632" s="1"/>
      <c r="D632" s="1"/>
      <c r="E632" s="1"/>
      <c r="F632" s="1"/>
      <c r="G632" s="1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1"/>
    </row>
    <row r="633" spans="1:20" ht="15.75" customHeight="1" x14ac:dyDescent="0.2">
      <c r="A633" s="64"/>
      <c r="B633" s="1"/>
      <c r="C633" s="1"/>
      <c r="D633" s="1"/>
      <c r="E633" s="1"/>
      <c r="F633" s="1"/>
      <c r="G633" s="1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1"/>
    </row>
    <row r="634" spans="1:20" ht="15.75" customHeight="1" x14ac:dyDescent="0.2">
      <c r="A634" s="64"/>
      <c r="B634" s="1"/>
      <c r="C634" s="1"/>
      <c r="D634" s="1"/>
      <c r="E634" s="1"/>
      <c r="F634" s="1"/>
      <c r="G634" s="1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1"/>
    </row>
    <row r="635" spans="1:20" ht="15.75" customHeight="1" x14ac:dyDescent="0.2">
      <c r="A635" s="64"/>
      <c r="B635" s="1"/>
      <c r="C635" s="1"/>
      <c r="D635" s="1"/>
      <c r="E635" s="1"/>
      <c r="F635" s="1"/>
      <c r="G635" s="1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1"/>
    </row>
    <row r="636" spans="1:20" ht="15.75" customHeight="1" x14ac:dyDescent="0.2">
      <c r="A636" s="64"/>
      <c r="B636" s="1"/>
      <c r="C636" s="1"/>
      <c r="D636" s="1"/>
      <c r="E636" s="1"/>
      <c r="F636" s="1"/>
      <c r="G636" s="1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1"/>
    </row>
    <row r="637" spans="1:20" ht="15.75" customHeight="1" x14ac:dyDescent="0.2">
      <c r="A637" s="64"/>
      <c r="B637" s="1"/>
      <c r="C637" s="1"/>
      <c r="D637" s="1"/>
      <c r="E637" s="1"/>
      <c r="F637" s="1"/>
      <c r="G637" s="1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1"/>
    </row>
    <row r="638" spans="1:20" ht="15.75" customHeight="1" x14ac:dyDescent="0.2">
      <c r="A638" s="64"/>
      <c r="B638" s="1"/>
      <c r="C638" s="1"/>
      <c r="D638" s="1"/>
      <c r="E638" s="1"/>
      <c r="F638" s="1"/>
      <c r="G638" s="1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1"/>
    </row>
    <row r="639" spans="1:20" ht="15.75" customHeight="1" x14ac:dyDescent="0.2">
      <c r="A639" s="64"/>
      <c r="B639" s="1"/>
      <c r="C639" s="1"/>
      <c r="D639" s="1"/>
      <c r="E639" s="1"/>
      <c r="F639" s="1"/>
      <c r="G639" s="1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1"/>
    </row>
    <row r="640" spans="1:20" ht="15.75" customHeight="1" x14ac:dyDescent="0.2">
      <c r="A640" s="64"/>
      <c r="B640" s="1"/>
      <c r="C640" s="1"/>
      <c r="D640" s="1"/>
      <c r="E640" s="1"/>
      <c r="F640" s="1"/>
      <c r="G640" s="1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1"/>
    </row>
    <row r="641" spans="1:20" ht="15.75" customHeight="1" x14ac:dyDescent="0.2">
      <c r="A641" s="64"/>
      <c r="B641" s="1"/>
      <c r="C641" s="1"/>
      <c r="D641" s="1"/>
      <c r="E641" s="1"/>
      <c r="F641" s="1"/>
      <c r="G641" s="1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1"/>
    </row>
    <row r="642" spans="1:20" ht="15.75" customHeight="1" x14ac:dyDescent="0.2">
      <c r="A642" s="64"/>
      <c r="B642" s="1"/>
      <c r="C642" s="1"/>
      <c r="D642" s="1"/>
      <c r="E642" s="1"/>
      <c r="F642" s="1"/>
      <c r="G642" s="1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1"/>
    </row>
    <row r="643" spans="1:20" ht="15.75" customHeight="1" x14ac:dyDescent="0.2">
      <c r="A643" s="64"/>
      <c r="B643" s="1"/>
      <c r="C643" s="1"/>
      <c r="D643" s="1"/>
      <c r="E643" s="1"/>
      <c r="F643" s="1"/>
      <c r="G643" s="1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1"/>
    </row>
    <row r="644" spans="1:20" ht="15.75" customHeight="1" x14ac:dyDescent="0.2">
      <c r="A644" s="64"/>
      <c r="B644" s="1"/>
      <c r="C644" s="1"/>
      <c r="D644" s="1"/>
      <c r="E644" s="1"/>
      <c r="F644" s="1"/>
      <c r="G644" s="1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1"/>
    </row>
    <row r="645" spans="1:20" ht="15.75" customHeight="1" x14ac:dyDescent="0.2">
      <c r="A645" s="64"/>
      <c r="B645" s="1"/>
      <c r="C645" s="1"/>
      <c r="D645" s="1"/>
      <c r="E645" s="1"/>
      <c r="F645" s="1"/>
      <c r="G645" s="1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1"/>
    </row>
    <row r="646" spans="1:20" ht="15.75" customHeight="1" x14ac:dyDescent="0.2">
      <c r="A646" s="64"/>
      <c r="B646" s="1"/>
      <c r="C646" s="1"/>
      <c r="D646" s="1"/>
      <c r="E646" s="1"/>
      <c r="F646" s="1"/>
      <c r="G646" s="1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1"/>
    </row>
    <row r="647" spans="1:20" ht="15.75" customHeight="1" x14ac:dyDescent="0.2">
      <c r="A647" s="64"/>
      <c r="B647" s="1"/>
      <c r="C647" s="1"/>
      <c r="D647" s="1"/>
      <c r="E647" s="1"/>
      <c r="F647" s="1"/>
      <c r="G647" s="1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1"/>
    </row>
    <row r="648" spans="1:20" ht="15.75" customHeight="1" x14ac:dyDescent="0.2">
      <c r="A648" s="64"/>
      <c r="B648" s="1"/>
      <c r="C648" s="1"/>
      <c r="D648" s="1"/>
      <c r="E648" s="1"/>
      <c r="F648" s="1"/>
      <c r="G648" s="1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1"/>
    </row>
    <row r="649" spans="1:20" ht="15.75" customHeight="1" x14ac:dyDescent="0.2">
      <c r="A649" s="64"/>
      <c r="B649" s="1"/>
      <c r="C649" s="1"/>
      <c r="D649" s="1"/>
      <c r="E649" s="1"/>
      <c r="F649" s="1"/>
      <c r="G649" s="1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1"/>
    </row>
    <row r="650" spans="1:20" ht="15.75" customHeight="1" x14ac:dyDescent="0.2">
      <c r="A650" s="64"/>
      <c r="B650" s="1"/>
      <c r="C650" s="1"/>
      <c r="D650" s="1"/>
      <c r="E650" s="1"/>
      <c r="F650" s="1"/>
      <c r="G650" s="1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1"/>
    </row>
    <row r="651" spans="1:20" ht="15.75" customHeight="1" x14ac:dyDescent="0.2">
      <c r="A651" s="64"/>
      <c r="B651" s="1"/>
      <c r="C651" s="1"/>
      <c r="D651" s="1"/>
      <c r="E651" s="1"/>
      <c r="F651" s="1"/>
      <c r="G651" s="1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1"/>
    </row>
    <row r="652" spans="1:20" ht="15.75" customHeight="1" x14ac:dyDescent="0.2">
      <c r="A652" s="64"/>
      <c r="B652" s="1"/>
      <c r="C652" s="1"/>
      <c r="D652" s="1"/>
      <c r="E652" s="1"/>
      <c r="F652" s="1"/>
      <c r="G652" s="1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1"/>
    </row>
    <row r="653" spans="1:20" ht="15.75" customHeight="1" x14ac:dyDescent="0.2">
      <c r="A653" s="64"/>
      <c r="B653" s="1"/>
      <c r="C653" s="1"/>
      <c r="D653" s="1"/>
      <c r="E653" s="1"/>
      <c r="F653" s="1"/>
      <c r="G653" s="1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1"/>
    </row>
    <row r="654" spans="1:20" ht="15.75" customHeight="1" x14ac:dyDescent="0.2">
      <c r="A654" s="64"/>
      <c r="B654" s="1"/>
      <c r="C654" s="1"/>
      <c r="D654" s="1"/>
      <c r="E654" s="1"/>
      <c r="F654" s="1"/>
      <c r="G654" s="1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1"/>
    </row>
    <row r="655" spans="1:20" ht="15.75" customHeight="1" x14ac:dyDescent="0.2">
      <c r="A655" s="64"/>
      <c r="B655" s="1"/>
      <c r="C655" s="1"/>
      <c r="D655" s="1"/>
      <c r="E655" s="1"/>
      <c r="F655" s="1"/>
      <c r="G655" s="1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1"/>
    </row>
    <row r="656" spans="1:20" ht="15.75" customHeight="1" x14ac:dyDescent="0.2">
      <c r="A656" s="64"/>
      <c r="B656" s="1"/>
      <c r="C656" s="1"/>
      <c r="D656" s="1"/>
      <c r="E656" s="1"/>
      <c r="F656" s="1"/>
      <c r="G656" s="1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1"/>
    </row>
    <row r="657" spans="1:20" ht="15.75" customHeight="1" x14ac:dyDescent="0.2">
      <c r="A657" s="64"/>
      <c r="B657" s="1"/>
      <c r="C657" s="1"/>
      <c r="D657" s="1"/>
      <c r="E657" s="1"/>
      <c r="F657" s="1"/>
      <c r="G657" s="1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1"/>
    </row>
    <row r="658" spans="1:20" ht="15.75" customHeight="1" x14ac:dyDescent="0.2">
      <c r="A658" s="64"/>
      <c r="B658" s="1"/>
      <c r="C658" s="1"/>
      <c r="D658" s="1"/>
      <c r="E658" s="1"/>
      <c r="F658" s="1"/>
      <c r="G658" s="1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1"/>
    </row>
    <row r="659" spans="1:20" ht="15.75" customHeight="1" x14ac:dyDescent="0.2">
      <c r="A659" s="64"/>
      <c r="B659" s="1"/>
      <c r="C659" s="1"/>
      <c r="D659" s="1"/>
      <c r="E659" s="1"/>
      <c r="F659" s="1"/>
      <c r="G659" s="1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1"/>
    </row>
    <row r="660" spans="1:20" ht="15.75" customHeight="1" x14ac:dyDescent="0.2">
      <c r="A660" s="64"/>
      <c r="B660" s="1"/>
      <c r="C660" s="1"/>
      <c r="D660" s="1"/>
      <c r="E660" s="1"/>
      <c r="F660" s="1"/>
      <c r="G660" s="1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1"/>
    </row>
    <row r="661" spans="1:20" ht="15.75" customHeight="1" x14ac:dyDescent="0.2">
      <c r="A661" s="64"/>
      <c r="B661" s="1"/>
      <c r="C661" s="1"/>
      <c r="D661" s="1"/>
      <c r="E661" s="1"/>
      <c r="F661" s="1"/>
      <c r="G661" s="1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1"/>
    </row>
    <row r="662" spans="1:20" ht="15.75" customHeight="1" x14ac:dyDescent="0.2">
      <c r="A662" s="64"/>
      <c r="B662" s="1"/>
      <c r="C662" s="1"/>
      <c r="D662" s="1"/>
      <c r="E662" s="1"/>
      <c r="F662" s="1"/>
      <c r="G662" s="1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1"/>
    </row>
    <row r="663" spans="1:20" ht="15.75" customHeight="1" x14ac:dyDescent="0.2">
      <c r="A663" s="64"/>
      <c r="B663" s="1"/>
      <c r="C663" s="1"/>
      <c r="D663" s="1"/>
      <c r="E663" s="1"/>
      <c r="F663" s="1"/>
      <c r="G663" s="1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1"/>
    </row>
    <row r="664" spans="1:20" ht="15.75" customHeight="1" x14ac:dyDescent="0.2">
      <c r="A664" s="64"/>
      <c r="B664" s="1"/>
      <c r="C664" s="1"/>
      <c r="D664" s="1"/>
      <c r="E664" s="1"/>
      <c r="F664" s="1"/>
      <c r="G664" s="1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1"/>
    </row>
    <row r="665" spans="1:20" ht="15.75" customHeight="1" x14ac:dyDescent="0.2">
      <c r="A665" s="64"/>
      <c r="B665" s="1"/>
      <c r="C665" s="1"/>
      <c r="D665" s="1"/>
      <c r="E665" s="1"/>
      <c r="F665" s="1"/>
      <c r="G665" s="1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1"/>
    </row>
    <row r="666" spans="1:20" ht="15.75" customHeight="1" x14ac:dyDescent="0.2">
      <c r="A666" s="64"/>
      <c r="B666" s="1"/>
      <c r="C666" s="1"/>
      <c r="D666" s="1"/>
      <c r="E666" s="1"/>
      <c r="F666" s="1"/>
      <c r="G666" s="1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1"/>
    </row>
    <row r="667" spans="1:20" ht="15.75" customHeight="1" x14ac:dyDescent="0.2">
      <c r="A667" s="64"/>
      <c r="B667" s="1"/>
      <c r="C667" s="1"/>
      <c r="D667" s="1"/>
      <c r="E667" s="1"/>
      <c r="F667" s="1"/>
      <c r="G667" s="1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1"/>
    </row>
    <row r="668" spans="1:20" ht="15.75" customHeight="1" x14ac:dyDescent="0.2">
      <c r="A668" s="64"/>
      <c r="B668" s="1"/>
      <c r="C668" s="1"/>
      <c r="D668" s="1"/>
      <c r="E668" s="1"/>
      <c r="F668" s="1"/>
      <c r="G668" s="1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1"/>
    </row>
    <row r="669" spans="1:20" ht="15.75" customHeight="1" x14ac:dyDescent="0.2">
      <c r="A669" s="64"/>
      <c r="B669" s="1"/>
      <c r="C669" s="1"/>
      <c r="D669" s="1"/>
      <c r="E669" s="1"/>
      <c r="F669" s="1"/>
      <c r="G669" s="1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1"/>
    </row>
    <row r="670" spans="1:20" ht="15.75" customHeight="1" x14ac:dyDescent="0.2">
      <c r="A670" s="64"/>
      <c r="B670" s="1"/>
      <c r="C670" s="1"/>
      <c r="D670" s="1"/>
      <c r="E670" s="1"/>
      <c r="F670" s="1"/>
      <c r="G670" s="1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1"/>
    </row>
    <row r="671" spans="1:20" ht="15.75" customHeight="1" x14ac:dyDescent="0.2">
      <c r="A671" s="64"/>
      <c r="B671" s="1"/>
      <c r="C671" s="1"/>
      <c r="D671" s="1"/>
      <c r="E671" s="1"/>
      <c r="F671" s="1"/>
      <c r="G671" s="1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1"/>
    </row>
    <row r="672" spans="1:20" ht="15.75" customHeight="1" x14ac:dyDescent="0.2">
      <c r="A672" s="64"/>
      <c r="B672" s="1"/>
      <c r="C672" s="1"/>
      <c r="D672" s="1"/>
      <c r="E672" s="1"/>
      <c r="F672" s="1"/>
      <c r="G672" s="1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1"/>
    </row>
    <row r="673" spans="1:20" ht="15.75" customHeight="1" x14ac:dyDescent="0.2">
      <c r="A673" s="64"/>
      <c r="B673" s="1"/>
      <c r="C673" s="1"/>
      <c r="D673" s="1"/>
      <c r="E673" s="1"/>
      <c r="F673" s="1"/>
      <c r="G673" s="1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1"/>
    </row>
    <row r="674" spans="1:20" ht="15.75" customHeight="1" x14ac:dyDescent="0.2">
      <c r="A674" s="64"/>
      <c r="B674" s="1"/>
      <c r="C674" s="1"/>
      <c r="D674" s="1"/>
      <c r="E674" s="1"/>
      <c r="F674" s="1"/>
      <c r="G674" s="1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1"/>
    </row>
    <row r="675" spans="1:20" ht="15.75" customHeight="1" x14ac:dyDescent="0.2">
      <c r="A675" s="64"/>
      <c r="B675" s="1"/>
      <c r="C675" s="1"/>
      <c r="D675" s="1"/>
      <c r="E675" s="1"/>
      <c r="F675" s="1"/>
      <c r="G675" s="1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1"/>
    </row>
    <row r="676" spans="1:20" ht="15.75" customHeight="1" x14ac:dyDescent="0.2">
      <c r="A676" s="64"/>
      <c r="B676" s="1"/>
      <c r="C676" s="1"/>
      <c r="D676" s="1"/>
      <c r="E676" s="1"/>
      <c r="F676" s="1"/>
      <c r="G676" s="1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1"/>
    </row>
    <row r="677" spans="1:20" ht="15.75" customHeight="1" x14ac:dyDescent="0.2">
      <c r="A677" s="64"/>
      <c r="B677" s="1"/>
      <c r="C677" s="1"/>
      <c r="D677" s="1"/>
      <c r="E677" s="1"/>
      <c r="F677" s="1"/>
      <c r="G677" s="1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1"/>
    </row>
    <row r="678" spans="1:20" ht="15.75" customHeight="1" x14ac:dyDescent="0.2">
      <c r="A678" s="64"/>
      <c r="B678" s="1"/>
      <c r="C678" s="1"/>
      <c r="D678" s="1"/>
      <c r="E678" s="1"/>
      <c r="F678" s="1"/>
      <c r="G678" s="1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1"/>
    </row>
    <row r="679" spans="1:20" ht="15.75" customHeight="1" x14ac:dyDescent="0.2">
      <c r="A679" s="64"/>
      <c r="B679" s="1"/>
      <c r="C679" s="1"/>
      <c r="D679" s="1"/>
      <c r="E679" s="1"/>
      <c r="F679" s="1"/>
      <c r="G679" s="1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1"/>
    </row>
    <row r="680" spans="1:20" ht="15.75" customHeight="1" x14ac:dyDescent="0.2">
      <c r="A680" s="64"/>
      <c r="B680" s="1"/>
      <c r="C680" s="1"/>
      <c r="D680" s="1"/>
      <c r="E680" s="1"/>
      <c r="F680" s="1"/>
      <c r="G680" s="1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1"/>
    </row>
    <row r="681" spans="1:20" ht="15.75" customHeight="1" x14ac:dyDescent="0.2">
      <c r="A681" s="64"/>
      <c r="B681" s="1"/>
      <c r="C681" s="1"/>
      <c r="D681" s="1"/>
      <c r="E681" s="1"/>
      <c r="F681" s="1"/>
      <c r="G681" s="1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1"/>
    </row>
    <row r="682" spans="1:20" ht="15.75" customHeight="1" x14ac:dyDescent="0.2">
      <c r="A682" s="64"/>
      <c r="B682" s="1"/>
      <c r="C682" s="1"/>
      <c r="D682" s="1"/>
      <c r="E682" s="1"/>
      <c r="F682" s="1"/>
      <c r="G682" s="1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1"/>
    </row>
    <row r="683" spans="1:20" ht="15.75" customHeight="1" x14ac:dyDescent="0.2">
      <c r="A683" s="64"/>
      <c r="B683" s="1"/>
      <c r="C683" s="1"/>
      <c r="D683" s="1"/>
      <c r="E683" s="1"/>
      <c r="F683" s="1"/>
      <c r="G683" s="1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1"/>
    </row>
    <row r="684" spans="1:20" ht="15.75" customHeight="1" x14ac:dyDescent="0.2">
      <c r="A684" s="64"/>
      <c r="B684" s="1"/>
      <c r="C684" s="1"/>
      <c r="D684" s="1"/>
      <c r="E684" s="1"/>
      <c r="F684" s="1"/>
      <c r="G684" s="1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1"/>
    </row>
    <row r="685" spans="1:20" ht="15.75" customHeight="1" x14ac:dyDescent="0.2">
      <c r="A685" s="64"/>
      <c r="B685" s="1"/>
      <c r="C685" s="1"/>
      <c r="D685" s="1"/>
      <c r="E685" s="1"/>
      <c r="F685" s="1"/>
      <c r="G685" s="1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1"/>
    </row>
    <row r="686" spans="1:20" ht="15.75" customHeight="1" x14ac:dyDescent="0.2">
      <c r="A686" s="64"/>
      <c r="B686" s="1"/>
      <c r="C686" s="1"/>
      <c r="D686" s="1"/>
      <c r="E686" s="1"/>
      <c r="F686" s="1"/>
      <c r="G686" s="1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1"/>
    </row>
    <row r="687" spans="1:20" ht="15.75" customHeight="1" x14ac:dyDescent="0.2">
      <c r="A687" s="64"/>
      <c r="B687" s="1"/>
      <c r="C687" s="1"/>
      <c r="D687" s="1"/>
      <c r="E687" s="1"/>
      <c r="F687" s="1"/>
      <c r="G687" s="1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1"/>
    </row>
    <row r="688" spans="1:20" ht="15.75" customHeight="1" x14ac:dyDescent="0.2">
      <c r="A688" s="64"/>
      <c r="B688" s="1"/>
      <c r="C688" s="1"/>
      <c r="D688" s="1"/>
      <c r="E688" s="1"/>
      <c r="F688" s="1"/>
      <c r="G688" s="1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1"/>
    </row>
    <row r="689" spans="1:20" ht="15.75" customHeight="1" x14ac:dyDescent="0.2">
      <c r="A689" s="64"/>
      <c r="B689" s="1"/>
      <c r="C689" s="1"/>
      <c r="D689" s="1"/>
      <c r="E689" s="1"/>
      <c r="F689" s="1"/>
      <c r="G689" s="1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1"/>
    </row>
    <row r="690" spans="1:20" ht="15.75" customHeight="1" x14ac:dyDescent="0.2">
      <c r="A690" s="64"/>
      <c r="B690" s="1"/>
      <c r="C690" s="1"/>
      <c r="D690" s="1"/>
      <c r="E690" s="1"/>
      <c r="F690" s="1"/>
      <c r="G690" s="1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1"/>
    </row>
    <row r="691" spans="1:20" ht="15.75" customHeight="1" x14ac:dyDescent="0.2">
      <c r="A691" s="64"/>
      <c r="B691" s="1"/>
      <c r="C691" s="1"/>
      <c r="D691" s="1"/>
      <c r="E691" s="1"/>
      <c r="F691" s="1"/>
      <c r="G691" s="1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1"/>
    </row>
    <row r="692" spans="1:20" ht="15.75" customHeight="1" x14ac:dyDescent="0.2">
      <c r="A692" s="64"/>
      <c r="B692" s="1"/>
      <c r="C692" s="1"/>
      <c r="D692" s="1"/>
      <c r="E692" s="1"/>
      <c r="F692" s="1"/>
      <c r="G692" s="1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1"/>
    </row>
    <row r="693" spans="1:20" ht="15.75" customHeight="1" x14ac:dyDescent="0.2">
      <c r="A693" s="64"/>
      <c r="B693" s="1"/>
      <c r="C693" s="1"/>
      <c r="D693" s="1"/>
      <c r="E693" s="1"/>
      <c r="F693" s="1"/>
      <c r="G693" s="1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1"/>
    </row>
    <row r="694" spans="1:20" ht="15.75" customHeight="1" x14ac:dyDescent="0.2">
      <c r="A694" s="64"/>
      <c r="B694" s="1"/>
      <c r="C694" s="1"/>
      <c r="D694" s="1"/>
      <c r="E694" s="1"/>
      <c r="F694" s="1"/>
      <c r="G694" s="1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1"/>
    </row>
    <row r="695" spans="1:20" ht="15.75" customHeight="1" x14ac:dyDescent="0.2">
      <c r="A695" s="64"/>
      <c r="B695" s="1"/>
      <c r="C695" s="1"/>
      <c r="D695" s="1"/>
      <c r="E695" s="1"/>
      <c r="F695" s="1"/>
      <c r="G695" s="1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1"/>
    </row>
    <row r="696" spans="1:20" ht="15.75" customHeight="1" x14ac:dyDescent="0.2">
      <c r="A696" s="64"/>
      <c r="B696" s="1"/>
      <c r="C696" s="1"/>
      <c r="D696" s="1"/>
      <c r="E696" s="1"/>
      <c r="F696" s="1"/>
      <c r="G696" s="1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1"/>
    </row>
    <row r="697" spans="1:20" ht="15.75" customHeight="1" x14ac:dyDescent="0.2">
      <c r="A697" s="64"/>
      <c r="B697" s="1"/>
      <c r="C697" s="1"/>
      <c r="D697" s="1"/>
      <c r="E697" s="1"/>
      <c r="F697" s="1"/>
      <c r="G697" s="1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1"/>
    </row>
    <row r="698" spans="1:20" ht="15.75" customHeight="1" x14ac:dyDescent="0.2">
      <c r="A698" s="64"/>
      <c r="B698" s="1"/>
      <c r="C698" s="1"/>
      <c r="D698" s="1"/>
      <c r="E698" s="1"/>
      <c r="F698" s="1"/>
      <c r="G698" s="1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1"/>
    </row>
    <row r="699" spans="1:20" ht="15.75" customHeight="1" x14ac:dyDescent="0.2">
      <c r="A699" s="64"/>
      <c r="B699" s="1"/>
      <c r="C699" s="1"/>
      <c r="D699" s="1"/>
      <c r="E699" s="1"/>
      <c r="F699" s="1"/>
      <c r="G699" s="1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1"/>
    </row>
    <row r="700" spans="1:20" ht="15.75" customHeight="1" x14ac:dyDescent="0.2">
      <c r="A700" s="64"/>
      <c r="B700" s="1"/>
      <c r="C700" s="1"/>
      <c r="D700" s="1"/>
      <c r="E700" s="1"/>
      <c r="F700" s="1"/>
      <c r="G700" s="1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1"/>
    </row>
    <row r="701" spans="1:20" ht="15.75" customHeight="1" x14ac:dyDescent="0.2">
      <c r="A701" s="64"/>
      <c r="B701" s="1"/>
      <c r="C701" s="1"/>
      <c r="D701" s="1"/>
      <c r="E701" s="1"/>
      <c r="F701" s="1"/>
      <c r="G701" s="1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1"/>
    </row>
    <row r="702" spans="1:20" ht="15.75" customHeight="1" x14ac:dyDescent="0.2">
      <c r="A702" s="64"/>
      <c r="B702" s="1"/>
      <c r="C702" s="1"/>
      <c r="D702" s="1"/>
      <c r="E702" s="1"/>
      <c r="F702" s="1"/>
      <c r="G702" s="1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1"/>
    </row>
    <row r="703" spans="1:20" ht="15.75" customHeight="1" x14ac:dyDescent="0.2">
      <c r="A703" s="64"/>
      <c r="B703" s="1"/>
      <c r="C703" s="1"/>
      <c r="D703" s="1"/>
      <c r="E703" s="1"/>
      <c r="F703" s="1"/>
      <c r="G703" s="1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1"/>
    </row>
    <row r="704" spans="1:20" ht="15.75" customHeight="1" x14ac:dyDescent="0.2">
      <c r="A704" s="64"/>
      <c r="B704" s="1"/>
      <c r="C704" s="1"/>
      <c r="D704" s="1"/>
      <c r="E704" s="1"/>
      <c r="F704" s="1"/>
      <c r="G704" s="1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1"/>
    </row>
    <row r="705" spans="1:20" ht="15.75" customHeight="1" x14ac:dyDescent="0.2">
      <c r="A705" s="64"/>
      <c r="B705" s="1"/>
      <c r="C705" s="1"/>
      <c r="D705" s="1"/>
      <c r="E705" s="1"/>
      <c r="F705" s="1"/>
      <c r="G705" s="1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1"/>
    </row>
    <row r="706" spans="1:20" ht="15.75" customHeight="1" x14ac:dyDescent="0.2">
      <c r="A706" s="64"/>
      <c r="B706" s="1"/>
      <c r="C706" s="1"/>
      <c r="D706" s="1"/>
      <c r="E706" s="1"/>
      <c r="F706" s="1"/>
      <c r="G706" s="1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1"/>
    </row>
    <row r="707" spans="1:20" ht="15.75" customHeight="1" x14ac:dyDescent="0.2">
      <c r="A707" s="64"/>
      <c r="B707" s="1"/>
      <c r="C707" s="1"/>
      <c r="D707" s="1"/>
      <c r="E707" s="1"/>
      <c r="F707" s="1"/>
      <c r="G707" s="1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1"/>
    </row>
    <row r="708" spans="1:20" ht="15.75" customHeight="1" x14ac:dyDescent="0.2">
      <c r="A708" s="64"/>
      <c r="B708" s="1"/>
      <c r="C708" s="1"/>
      <c r="D708" s="1"/>
      <c r="E708" s="1"/>
      <c r="F708" s="1"/>
      <c r="G708" s="1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1"/>
    </row>
    <row r="709" spans="1:20" ht="15.75" customHeight="1" x14ac:dyDescent="0.2">
      <c r="A709" s="64"/>
      <c r="B709" s="1"/>
      <c r="C709" s="1"/>
      <c r="D709" s="1"/>
      <c r="E709" s="1"/>
      <c r="F709" s="1"/>
      <c r="G709" s="1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1"/>
    </row>
    <row r="710" spans="1:20" ht="15.75" customHeight="1" x14ac:dyDescent="0.2">
      <c r="A710" s="64"/>
      <c r="B710" s="1"/>
      <c r="C710" s="1"/>
      <c r="D710" s="1"/>
      <c r="E710" s="1"/>
      <c r="F710" s="1"/>
      <c r="G710" s="1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1"/>
    </row>
    <row r="711" spans="1:20" ht="15.75" customHeight="1" x14ac:dyDescent="0.2">
      <c r="A711" s="64"/>
      <c r="B711" s="1"/>
      <c r="C711" s="1"/>
      <c r="D711" s="1"/>
      <c r="E711" s="1"/>
      <c r="F711" s="1"/>
      <c r="G711" s="1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1"/>
    </row>
    <row r="712" spans="1:20" ht="15.75" customHeight="1" x14ac:dyDescent="0.2">
      <c r="A712" s="64"/>
      <c r="B712" s="1"/>
      <c r="C712" s="1"/>
      <c r="D712" s="1"/>
      <c r="E712" s="1"/>
      <c r="F712" s="1"/>
      <c r="G712" s="1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1"/>
    </row>
    <row r="713" spans="1:20" ht="15.75" customHeight="1" x14ac:dyDescent="0.2">
      <c r="A713" s="64"/>
      <c r="B713" s="1"/>
      <c r="C713" s="1"/>
      <c r="D713" s="1"/>
      <c r="E713" s="1"/>
      <c r="F713" s="1"/>
      <c r="G713" s="1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1"/>
    </row>
    <row r="714" spans="1:20" ht="15.75" customHeight="1" x14ac:dyDescent="0.2">
      <c r="A714" s="64"/>
      <c r="B714" s="1"/>
      <c r="C714" s="1"/>
      <c r="D714" s="1"/>
      <c r="E714" s="1"/>
      <c r="F714" s="1"/>
      <c r="G714" s="1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1"/>
    </row>
    <row r="715" spans="1:20" ht="15.75" customHeight="1" x14ac:dyDescent="0.2">
      <c r="A715" s="64"/>
      <c r="B715" s="1"/>
      <c r="C715" s="1"/>
      <c r="D715" s="1"/>
      <c r="E715" s="1"/>
      <c r="F715" s="1"/>
      <c r="G715" s="1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1"/>
    </row>
    <row r="716" spans="1:20" ht="15.75" customHeight="1" x14ac:dyDescent="0.2">
      <c r="A716" s="64"/>
      <c r="B716" s="1"/>
      <c r="C716" s="1"/>
      <c r="D716" s="1"/>
      <c r="E716" s="1"/>
      <c r="F716" s="1"/>
      <c r="G716" s="1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1"/>
    </row>
    <row r="717" spans="1:20" ht="15.75" customHeight="1" x14ac:dyDescent="0.2">
      <c r="A717" s="64"/>
      <c r="B717" s="1"/>
      <c r="C717" s="1"/>
      <c r="D717" s="1"/>
      <c r="E717" s="1"/>
      <c r="F717" s="1"/>
      <c r="G717" s="1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1"/>
    </row>
    <row r="718" spans="1:20" ht="15.75" customHeight="1" x14ac:dyDescent="0.2">
      <c r="A718" s="64"/>
      <c r="B718" s="1"/>
      <c r="C718" s="1"/>
      <c r="D718" s="1"/>
      <c r="E718" s="1"/>
      <c r="F718" s="1"/>
      <c r="G718" s="1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1"/>
    </row>
    <row r="719" spans="1:20" ht="15.75" customHeight="1" x14ac:dyDescent="0.2">
      <c r="A719" s="64"/>
      <c r="B719" s="1"/>
      <c r="C719" s="1"/>
      <c r="D719" s="1"/>
      <c r="E719" s="1"/>
      <c r="F719" s="1"/>
      <c r="G719" s="1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1"/>
    </row>
    <row r="720" spans="1:20" ht="15.75" customHeight="1" x14ac:dyDescent="0.2">
      <c r="A720" s="64"/>
      <c r="B720" s="1"/>
      <c r="C720" s="1"/>
      <c r="D720" s="1"/>
      <c r="E720" s="1"/>
      <c r="F720" s="1"/>
      <c r="G720" s="1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1"/>
    </row>
    <row r="721" spans="1:20" ht="15.75" customHeight="1" x14ac:dyDescent="0.2">
      <c r="A721" s="64"/>
      <c r="B721" s="1"/>
      <c r="C721" s="1"/>
      <c r="D721" s="1"/>
      <c r="E721" s="1"/>
      <c r="F721" s="1"/>
      <c r="G721" s="1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1"/>
    </row>
    <row r="722" spans="1:20" ht="15.75" customHeight="1" x14ac:dyDescent="0.2">
      <c r="A722" s="64"/>
      <c r="B722" s="1"/>
      <c r="C722" s="1"/>
      <c r="D722" s="1"/>
      <c r="E722" s="1"/>
      <c r="F722" s="1"/>
      <c r="G722" s="1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1"/>
    </row>
    <row r="723" spans="1:20" ht="15.75" customHeight="1" x14ac:dyDescent="0.2">
      <c r="A723" s="64"/>
      <c r="B723" s="1"/>
      <c r="C723" s="1"/>
      <c r="D723" s="1"/>
      <c r="E723" s="1"/>
      <c r="F723" s="1"/>
      <c r="G723" s="1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1"/>
    </row>
    <row r="724" spans="1:20" ht="15.75" customHeight="1" x14ac:dyDescent="0.2">
      <c r="A724" s="64"/>
      <c r="B724" s="1"/>
      <c r="C724" s="1"/>
      <c r="D724" s="1"/>
      <c r="E724" s="1"/>
      <c r="F724" s="1"/>
      <c r="G724" s="1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1"/>
    </row>
    <row r="725" spans="1:20" ht="15.75" customHeight="1" x14ac:dyDescent="0.2">
      <c r="A725" s="64"/>
      <c r="B725" s="1"/>
      <c r="C725" s="1"/>
      <c r="D725" s="1"/>
      <c r="E725" s="1"/>
      <c r="F725" s="1"/>
      <c r="G725" s="1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1"/>
    </row>
    <row r="726" spans="1:20" ht="15.75" customHeight="1" x14ac:dyDescent="0.2">
      <c r="A726" s="64"/>
      <c r="B726" s="1"/>
      <c r="C726" s="1"/>
      <c r="D726" s="1"/>
      <c r="E726" s="1"/>
      <c r="F726" s="1"/>
      <c r="G726" s="1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1"/>
    </row>
    <row r="727" spans="1:20" ht="15.75" customHeight="1" x14ac:dyDescent="0.2">
      <c r="A727" s="64"/>
      <c r="B727" s="1"/>
      <c r="C727" s="1"/>
      <c r="D727" s="1"/>
      <c r="E727" s="1"/>
      <c r="F727" s="1"/>
      <c r="G727" s="1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1"/>
    </row>
    <row r="728" spans="1:20" ht="15.75" customHeight="1" x14ac:dyDescent="0.2">
      <c r="A728" s="64"/>
      <c r="B728" s="1"/>
      <c r="C728" s="1"/>
      <c r="D728" s="1"/>
      <c r="E728" s="1"/>
      <c r="F728" s="1"/>
      <c r="G728" s="1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1"/>
    </row>
    <row r="729" spans="1:20" ht="15.75" customHeight="1" x14ac:dyDescent="0.2">
      <c r="A729" s="64"/>
      <c r="B729" s="1"/>
      <c r="C729" s="1"/>
      <c r="D729" s="1"/>
      <c r="E729" s="1"/>
      <c r="F729" s="1"/>
      <c r="G729" s="1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1"/>
    </row>
    <row r="730" spans="1:20" ht="15.75" customHeight="1" x14ac:dyDescent="0.2">
      <c r="A730" s="64"/>
      <c r="B730" s="1"/>
      <c r="C730" s="1"/>
      <c r="D730" s="1"/>
      <c r="E730" s="1"/>
      <c r="F730" s="1"/>
      <c r="G730" s="1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1"/>
    </row>
    <row r="731" spans="1:20" ht="15.75" customHeight="1" x14ac:dyDescent="0.2">
      <c r="A731" s="64"/>
      <c r="B731" s="1"/>
      <c r="C731" s="1"/>
      <c r="D731" s="1"/>
      <c r="E731" s="1"/>
      <c r="F731" s="1"/>
      <c r="G731" s="1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1"/>
    </row>
    <row r="732" spans="1:20" ht="15.75" customHeight="1" x14ac:dyDescent="0.2">
      <c r="A732" s="64"/>
      <c r="B732" s="1"/>
      <c r="C732" s="1"/>
      <c r="D732" s="1"/>
      <c r="E732" s="1"/>
      <c r="F732" s="1"/>
      <c r="G732" s="1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1"/>
    </row>
    <row r="733" spans="1:20" ht="15.75" customHeight="1" x14ac:dyDescent="0.2">
      <c r="A733" s="64"/>
      <c r="B733" s="1"/>
      <c r="C733" s="1"/>
      <c r="D733" s="1"/>
      <c r="E733" s="1"/>
      <c r="F733" s="1"/>
      <c r="G733" s="1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1"/>
    </row>
    <row r="734" spans="1:20" ht="15.75" customHeight="1" x14ac:dyDescent="0.2">
      <c r="A734" s="64"/>
      <c r="B734" s="1"/>
      <c r="C734" s="1"/>
      <c r="D734" s="1"/>
      <c r="E734" s="1"/>
      <c r="F734" s="1"/>
      <c r="G734" s="1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1"/>
    </row>
    <row r="735" spans="1:20" ht="15.75" customHeight="1" x14ac:dyDescent="0.2">
      <c r="A735" s="64"/>
      <c r="B735" s="1"/>
      <c r="C735" s="1"/>
      <c r="D735" s="1"/>
      <c r="E735" s="1"/>
      <c r="F735" s="1"/>
      <c r="G735" s="1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1"/>
    </row>
    <row r="736" spans="1:20" ht="15.75" customHeight="1" x14ac:dyDescent="0.2">
      <c r="A736" s="64"/>
      <c r="B736" s="1"/>
      <c r="C736" s="1"/>
      <c r="D736" s="1"/>
      <c r="E736" s="1"/>
      <c r="F736" s="1"/>
      <c r="G736" s="1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1"/>
    </row>
    <row r="737" spans="1:20" ht="15.75" customHeight="1" x14ac:dyDescent="0.2">
      <c r="A737" s="64"/>
      <c r="B737" s="1"/>
      <c r="C737" s="1"/>
      <c r="D737" s="1"/>
      <c r="E737" s="1"/>
      <c r="F737" s="1"/>
      <c r="G737" s="1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1"/>
    </row>
    <row r="738" spans="1:20" ht="15.75" customHeight="1" x14ac:dyDescent="0.2">
      <c r="A738" s="64"/>
      <c r="B738" s="1"/>
      <c r="C738" s="1"/>
      <c r="D738" s="1"/>
      <c r="E738" s="1"/>
      <c r="F738" s="1"/>
      <c r="G738" s="1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1"/>
    </row>
    <row r="739" spans="1:20" ht="15.75" customHeight="1" x14ac:dyDescent="0.2">
      <c r="A739" s="64"/>
      <c r="B739" s="1"/>
      <c r="C739" s="1"/>
      <c r="D739" s="1"/>
      <c r="E739" s="1"/>
      <c r="F739" s="1"/>
      <c r="G739" s="1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1"/>
    </row>
    <row r="740" spans="1:20" ht="15.75" customHeight="1" x14ac:dyDescent="0.2">
      <c r="A740" s="64"/>
      <c r="B740" s="1"/>
      <c r="C740" s="1"/>
      <c r="D740" s="1"/>
      <c r="E740" s="1"/>
      <c r="F740" s="1"/>
      <c r="G740" s="1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1"/>
    </row>
    <row r="741" spans="1:20" ht="15.75" customHeight="1" x14ac:dyDescent="0.2">
      <c r="A741" s="64"/>
      <c r="B741" s="1"/>
      <c r="C741" s="1"/>
      <c r="D741" s="1"/>
      <c r="E741" s="1"/>
      <c r="F741" s="1"/>
      <c r="G741" s="1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1"/>
    </row>
    <row r="742" spans="1:20" ht="15.75" customHeight="1" x14ac:dyDescent="0.2">
      <c r="A742" s="64"/>
      <c r="B742" s="1"/>
      <c r="C742" s="1"/>
      <c r="D742" s="1"/>
      <c r="E742" s="1"/>
      <c r="F742" s="1"/>
      <c r="G742" s="1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1"/>
    </row>
    <row r="743" spans="1:20" ht="15.75" customHeight="1" x14ac:dyDescent="0.2">
      <c r="A743" s="64"/>
      <c r="B743" s="1"/>
      <c r="C743" s="1"/>
      <c r="D743" s="1"/>
      <c r="E743" s="1"/>
      <c r="F743" s="1"/>
      <c r="G743" s="1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1"/>
    </row>
    <row r="744" spans="1:20" ht="15.75" customHeight="1" x14ac:dyDescent="0.2">
      <c r="A744" s="64"/>
      <c r="B744" s="1"/>
      <c r="C744" s="1"/>
      <c r="D744" s="1"/>
      <c r="E744" s="1"/>
      <c r="F744" s="1"/>
      <c r="G744" s="1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1"/>
    </row>
    <row r="745" spans="1:20" ht="15.75" customHeight="1" x14ac:dyDescent="0.2">
      <c r="A745" s="64"/>
      <c r="B745" s="1"/>
      <c r="C745" s="1"/>
      <c r="D745" s="1"/>
      <c r="E745" s="1"/>
      <c r="F745" s="1"/>
      <c r="G745" s="1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1"/>
    </row>
    <row r="746" spans="1:20" ht="15.75" customHeight="1" x14ac:dyDescent="0.2">
      <c r="A746" s="64"/>
      <c r="B746" s="1"/>
      <c r="C746" s="1"/>
      <c r="D746" s="1"/>
      <c r="E746" s="1"/>
      <c r="F746" s="1"/>
      <c r="G746" s="1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1"/>
    </row>
    <row r="747" spans="1:20" ht="15.75" customHeight="1" x14ac:dyDescent="0.2">
      <c r="A747" s="64"/>
      <c r="B747" s="1"/>
      <c r="C747" s="1"/>
      <c r="D747" s="1"/>
      <c r="E747" s="1"/>
      <c r="F747" s="1"/>
      <c r="G747" s="1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1"/>
    </row>
    <row r="748" spans="1:20" ht="15.75" customHeight="1" x14ac:dyDescent="0.2">
      <c r="A748" s="64"/>
      <c r="B748" s="1"/>
      <c r="C748" s="1"/>
      <c r="D748" s="1"/>
      <c r="E748" s="1"/>
      <c r="F748" s="1"/>
      <c r="G748" s="1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1"/>
    </row>
    <row r="749" spans="1:20" ht="15.75" customHeight="1" x14ac:dyDescent="0.2">
      <c r="A749" s="64"/>
      <c r="B749" s="1"/>
      <c r="C749" s="1"/>
      <c r="D749" s="1"/>
      <c r="E749" s="1"/>
      <c r="F749" s="1"/>
      <c r="G749" s="1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1"/>
    </row>
    <row r="750" spans="1:20" ht="15.75" customHeight="1" x14ac:dyDescent="0.2">
      <c r="A750" s="64"/>
      <c r="B750" s="1"/>
      <c r="C750" s="1"/>
      <c r="D750" s="1"/>
      <c r="E750" s="1"/>
      <c r="F750" s="1"/>
      <c r="G750" s="1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1"/>
    </row>
    <row r="751" spans="1:20" ht="15.75" customHeight="1" x14ac:dyDescent="0.2">
      <c r="A751" s="64"/>
      <c r="B751" s="1"/>
      <c r="C751" s="1"/>
      <c r="D751" s="1"/>
      <c r="E751" s="1"/>
      <c r="F751" s="1"/>
      <c r="G751" s="1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1"/>
    </row>
    <row r="752" spans="1:20" ht="15.75" customHeight="1" x14ac:dyDescent="0.2">
      <c r="A752" s="64"/>
      <c r="B752" s="1"/>
      <c r="C752" s="1"/>
      <c r="D752" s="1"/>
      <c r="E752" s="1"/>
      <c r="F752" s="1"/>
      <c r="G752" s="1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1"/>
    </row>
    <row r="753" spans="1:20" ht="15.75" customHeight="1" x14ac:dyDescent="0.2">
      <c r="A753" s="64"/>
      <c r="B753" s="1"/>
      <c r="C753" s="1"/>
      <c r="D753" s="1"/>
      <c r="E753" s="1"/>
      <c r="F753" s="1"/>
      <c r="G753" s="1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1"/>
    </row>
    <row r="754" spans="1:20" ht="15.75" customHeight="1" x14ac:dyDescent="0.2">
      <c r="A754" s="64"/>
      <c r="B754" s="1"/>
      <c r="C754" s="1"/>
      <c r="D754" s="1"/>
      <c r="E754" s="1"/>
      <c r="F754" s="1"/>
      <c r="G754" s="1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1"/>
    </row>
    <row r="755" spans="1:20" ht="15.75" customHeight="1" x14ac:dyDescent="0.2">
      <c r="A755" s="64"/>
      <c r="B755" s="1"/>
      <c r="C755" s="1"/>
      <c r="D755" s="1"/>
      <c r="E755" s="1"/>
      <c r="F755" s="1"/>
      <c r="G755" s="1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1"/>
    </row>
    <row r="756" spans="1:20" ht="15.75" customHeight="1" x14ac:dyDescent="0.2">
      <c r="A756" s="64"/>
      <c r="B756" s="1"/>
      <c r="C756" s="1"/>
      <c r="D756" s="1"/>
      <c r="E756" s="1"/>
      <c r="F756" s="1"/>
      <c r="G756" s="1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1"/>
    </row>
    <row r="757" spans="1:20" ht="15.75" customHeight="1" x14ac:dyDescent="0.2">
      <c r="A757" s="64"/>
      <c r="B757" s="1"/>
      <c r="C757" s="1"/>
      <c r="D757" s="1"/>
      <c r="E757" s="1"/>
      <c r="F757" s="1"/>
      <c r="G757" s="1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1"/>
    </row>
    <row r="758" spans="1:20" ht="15.75" customHeight="1" x14ac:dyDescent="0.2">
      <c r="A758" s="64"/>
      <c r="B758" s="1"/>
      <c r="C758" s="1"/>
      <c r="D758" s="1"/>
      <c r="E758" s="1"/>
      <c r="F758" s="1"/>
      <c r="G758" s="1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1"/>
    </row>
    <row r="759" spans="1:20" ht="15.75" customHeight="1" x14ac:dyDescent="0.2">
      <c r="A759" s="64"/>
      <c r="B759" s="1"/>
      <c r="C759" s="1"/>
      <c r="D759" s="1"/>
      <c r="E759" s="1"/>
      <c r="F759" s="1"/>
      <c r="G759" s="1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1"/>
    </row>
    <row r="760" spans="1:20" ht="15.75" customHeight="1" x14ac:dyDescent="0.2">
      <c r="A760" s="64"/>
      <c r="B760" s="1"/>
      <c r="C760" s="1"/>
      <c r="D760" s="1"/>
      <c r="E760" s="1"/>
      <c r="F760" s="1"/>
      <c r="G760" s="1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1"/>
    </row>
    <row r="761" spans="1:20" ht="15.75" customHeight="1" x14ac:dyDescent="0.2">
      <c r="A761" s="64"/>
      <c r="B761" s="1"/>
      <c r="C761" s="1"/>
      <c r="D761" s="1"/>
      <c r="E761" s="1"/>
      <c r="F761" s="1"/>
      <c r="G761" s="1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1"/>
    </row>
    <row r="762" spans="1:20" ht="15.75" customHeight="1" x14ac:dyDescent="0.2">
      <c r="A762" s="64"/>
      <c r="B762" s="1"/>
      <c r="C762" s="1"/>
      <c r="D762" s="1"/>
      <c r="E762" s="1"/>
      <c r="F762" s="1"/>
      <c r="G762" s="1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1"/>
    </row>
    <row r="763" spans="1:20" ht="15.75" customHeight="1" x14ac:dyDescent="0.2">
      <c r="A763" s="64"/>
      <c r="B763" s="1"/>
      <c r="C763" s="1"/>
      <c r="D763" s="1"/>
      <c r="E763" s="1"/>
      <c r="F763" s="1"/>
      <c r="G763" s="1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1"/>
    </row>
    <row r="764" spans="1:20" ht="15.75" customHeight="1" x14ac:dyDescent="0.2">
      <c r="A764" s="64"/>
      <c r="B764" s="1"/>
      <c r="C764" s="1"/>
      <c r="D764" s="1"/>
      <c r="E764" s="1"/>
      <c r="F764" s="1"/>
      <c r="G764" s="1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1"/>
    </row>
    <row r="765" spans="1:20" ht="15.75" customHeight="1" x14ac:dyDescent="0.2">
      <c r="A765" s="64"/>
      <c r="B765" s="1"/>
      <c r="C765" s="1"/>
      <c r="D765" s="1"/>
      <c r="E765" s="1"/>
      <c r="F765" s="1"/>
      <c r="G765" s="1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1"/>
    </row>
    <row r="766" spans="1:20" ht="15.75" customHeight="1" x14ac:dyDescent="0.2">
      <c r="A766" s="64"/>
      <c r="B766" s="1"/>
      <c r="C766" s="1"/>
      <c r="D766" s="1"/>
      <c r="E766" s="1"/>
      <c r="F766" s="1"/>
      <c r="G766" s="1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1"/>
    </row>
    <row r="767" spans="1:20" ht="15.75" customHeight="1" x14ac:dyDescent="0.2">
      <c r="A767" s="64"/>
      <c r="B767" s="1"/>
      <c r="C767" s="1"/>
      <c r="D767" s="1"/>
      <c r="E767" s="1"/>
      <c r="F767" s="1"/>
      <c r="G767" s="1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1"/>
    </row>
    <row r="768" spans="1:20" ht="15.75" customHeight="1" x14ac:dyDescent="0.2">
      <c r="A768" s="64"/>
      <c r="B768" s="1"/>
      <c r="C768" s="1"/>
      <c r="D768" s="1"/>
      <c r="E768" s="1"/>
      <c r="F768" s="1"/>
      <c r="G768" s="1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1"/>
    </row>
    <row r="769" spans="1:20" ht="15.75" customHeight="1" x14ac:dyDescent="0.2">
      <c r="A769" s="64"/>
      <c r="B769" s="1"/>
      <c r="C769" s="1"/>
      <c r="D769" s="1"/>
      <c r="E769" s="1"/>
      <c r="F769" s="1"/>
      <c r="G769" s="1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1"/>
    </row>
    <row r="770" spans="1:20" ht="15.75" customHeight="1" x14ac:dyDescent="0.2">
      <c r="A770" s="64"/>
      <c r="B770" s="1"/>
      <c r="C770" s="1"/>
      <c r="D770" s="1"/>
      <c r="E770" s="1"/>
      <c r="F770" s="1"/>
      <c r="G770" s="1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1"/>
    </row>
    <row r="771" spans="1:20" ht="15.75" customHeight="1" x14ac:dyDescent="0.2">
      <c r="A771" s="64"/>
      <c r="B771" s="1"/>
      <c r="C771" s="1"/>
      <c r="D771" s="1"/>
      <c r="E771" s="1"/>
      <c r="F771" s="1"/>
      <c r="G771" s="1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1"/>
    </row>
    <row r="772" spans="1:20" ht="15.75" customHeight="1" x14ac:dyDescent="0.2">
      <c r="A772" s="64"/>
      <c r="B772" s="1"/>
      <c r="C772" s="1"/>
      <c r="D772" s="1"/>
      <c r="E772" s="1"/>
      <c r="F772" s="1"/>
      <c r="G772" s="1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1"/>
    </row>
    <row r="773" spans="1:20" ht="15.75" customHeight="1" x14ac:dyDescent="0.2">
      <c r="A773" s="64"/>
      <c r="B773" s="1"/>
      <c r="C773" s="1"/>
      <c r="D773" s="1"/>
      <c r="E773" s="1"/>
      <c r="F773" s="1"/>
      <c r="G773" s="1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1"/>
    </row>
    <row r="774" spans="1:20" ht="15.75" customHeight="1" x14ac:dyDescent="0.2">
      <c r="A774" s="64"/>
      <c r="B774" s="1"/>
      <c r="C774" s="1"/>
      <c r="D774" s="1"/>
      <c r="E774" s="1"/>
      <c r="F774" s="1"/>
      <c r="G774" s="1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1"/>
    </row>
    <row r="775" spans="1:20" ht="15.75" customHeight="1" x14ac:dyDescent="0.2">
      <c r="A775" s="64"/>
      <c r="B775" s="1"/>
      <c r="C775" s="1"/>
      <c r="D775" s="1"/>
      <c r="E775" s="1"/>
      <c r="F775" s="1"/>
      <c r="G775" s="1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1"/>
    </row>
    <row r="776" spans="1:20" ht="15.75" customHeight="1" x14ac:dyDescent="0.2">
      <c r="A776" s="64"/>
      <c r="B776" s="1"/>
      <c r="C776" s="1"/>
      <c r="D776" s="1"/>
      <c r="E776" s="1"/>
      <c r="F776" s="1"/>
      <c r="G776" s="1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1"/>
    </row>
    <row r="777" spans="1:20" ht="15.75" customHeight="1" x14ac:dyDescent="0.2">
      <c r="A777" s="64"/>
      <c r="B777" s="1"/>
      <c r="C777" s="1"/>
      <c r="D777" s="1"/>
      <c r="E777" s="1"/>
      <c r="F777" s="1"/>
      <c r="G777" s="1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1"/>
    </row>
    <row r="778" spans="1:20" ht="15.75" customHeight="1" x14ac:dyDescent="0.2">
      <c r="A778" s="64"/>
      <c r="B778" s="1"/>
      <c r="C778" s="1"/>
      <c r="D778" s="1"/>
      <c r="E778" s="1"/>
      <c r="F778" s="1"/>
      <c r="G778" s="1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1"/>
    </row>
    <row r="779" spans="1:20" ht="15.75" customHeight="1" x14ac:dyDescent="0.2">
      <c r="A779" s="64"/>
      <c r="B779" s="1"/>
      <c r="C779" s="1"/>
      <c r="D779" s="1"/>
      <c r="E779" s="1"/>
      <c r="F779" s="1"/>
      <c r="G779" s="1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1"/>
    </row>
    <row r="780" spans="1:20" ht="15.75" customHeight="1" x14ac:dyDescent="0.2">
      <c r="A780" s="64"/>
      <c r="B780" s="1"/>
      <c r="C780" s="1"/>
      <c r="D780" s="1"/>
      <c r="E780" s="1"/>
      <c r="F780" s="1"/>
      <c r="G780" s="1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1"/>
    </row>
    <row r="781" spans="1:20" ht="15.75" customHeight="1" x14ac:dyDescent="0.2">
      <c r="A781" s="64"/>
      <c r="B781" s="1"/>
      <c r="C781" s="1"/>
      <c r="D781" s="1"/>
      <c r="E781" s="1"/>
      <c r="F781" s="1"/>
      <c r="G781" s="1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1"/>
    </row>
    <row r="782" spans="1:20" ht="15.75" customHeight="1" x14ac:dyDescent="0.2">
      <c r="A782" s="64"/>
      <c r="B782" s="1"/>
      <c r="C782" s="1"/>
      <c r="D782" s="1"/>
      <c r="E782" s="1"/>
      <c r="F782" s="1"/>
      <c r="G782" s="1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1"/>
    </row>
    <row r="783" spans="1:20" ht="15.75" customHeight="1" x14ac:dyDescent="0.2">
      <c r="A783" s="64"/>
      <c r="B783" s="1"/>
      <c r="C783" s="1"/>
      <c r="D783" s="1"/>
      <c r="E783" s="1"/>
      <c r="F783" s="1"/>
      <c r="G783" s="1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1"/>
    </row>
    <row r="784" spans="1:20" ht="15.75" customHeight="1" x14ac:dyDescent="0.2">
      <c r="A784" s="64"/>
      <c r="B784" s="1"/>
      <c r="C784" s="1"/>
      <c r="D784" s="1"/>
      <c r="E784" s="1"/>
      <c r="F784" s="1"/>
      <c r="G784" s="1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1"/>
    </row>
    <row r="785" spans="1:20" ht="15.75" customHeight="1" x14ac:dyDescent="0.2">
      <c r="A785" s="64"/>
      <c r="B785" s="1"/>
      <c r="C785" s="1"/>
      <c r="D785" s="1"/>
      <c r="E785" s="1"/>
      <c r="F785" s="1"/>
      <c r="G785" s="1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1"/>
    </row>
    <row r="786" spans="1:20" ht="15.75" customHeight="1" x14ac:dyDescent="0.2">
      <c r="A786" s="64"/>
      <c r="B786" s="1"/>
      <c r="C786" s="1"/>
      <c r="D786" s="1"/>
      <c r="E786" s="1"/>
      <c r="F786" s="1"/>
      <c r="G786" s="1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1"/>
    </row>
    <row r="787" spans="1:20" ht="15.75" customHeight="1" x14ac:dyDescent="0.2">
      <c r="A787" s="64"/>
      <c r="B787" s="1"/>
      <c r="C787" s="1"/>
      <c r="D787" s="1"/>
      <c r="E787" s="1"/>
      <c r="F787" s="1"/>
      <c r="G787" s="1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1"/>
    </row>
    <row r="788" spans="1:20" ht="15.75" customHeight="1" x14ac:dyDescent="0.2">
      <c r="A788" s="64"/>
      <c r="B788" s="1"/>
      <c r="C788" s="1"/>
      <c r="D788" s="1"/>
      <c r="E788" s="1"/>
      <c r="F788" s="1"/>
      <c r="G788" s="1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1"/>
    </row>
    <row r="789" spans="1:20" ht="15.75" customHeight="1" x14ac:dyDescent="0.2">
      <c r="A789" s="64"/>
      <c r="B789" s="1"/>
      <c r="C789" s="1"/>
      <c r="D789" s="1"/>
      <c r="E789" s="1"/>
      <c r="F789" s="1"/>
      <c r="G789" s="1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1"/>
    </row>
    <row r="790" spans="1:20" ht="15.75" customHeight="1" x14ac:dyDescent="0.2">
      <c r="A790" s="64"/>
      <c r="B790" s="1"/>
      <c r="C790" s="1"/>
      <c r="D790" s="1"/>
      <c r="E790" s="1"/>
      <c r="F790" s="1"/>
      <c r="G790" s="1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1"/>
    </row>
    <row r="791" spans="1:20" ht="15.75" customHeight="1" x14ac:dyDescent="0.2">
      <c r="A791" s="64"/>
      <c r="B791" s="1"/>
      <c r="C791" s="1"/>
      <c r="D791" s="1"/>
      <c r="E791" s="1"/>
      <c r="F791" s="1"/>
      <c r="G791" s="1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1"/>
    </row>
    <row r="792" spans="1:20" ht="15.75" customHeight="1" x14ac:dyDescent="0.2">
      <c r="A792" s="64"/>
      <c r="B792" s="1"/>
      <c r="C792" s="1"/>
      <c r="D792" s="1"/>
      <c r="E792" s="1"/>
      <c r="F792" s="1"/>
      <c r="G792" s="1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1"/>
    </row>
    <row r="793" spans="1:20" ht="15.75" customHeight="1" x14ac:dyDescent="0.2">
      <c r="A793" s="64"/>
      <c r="B793" s="1"/>
      <c r="C793" s="1"/>
      <c r="D793" s="1"/>
      <c r="E793" s="1"/>
      <c r="F793" s="1"/>
      <c r="G793" s="1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1"/>
    </row>
    <row r="794" spans="1:20" ht="15.75" customHeight="1" x14ac:dyDescent="0.2">
      <c r="A794" s="64"/>
      <c r="B794" s="1"/>
      <c r="C794" s="1"/>
      <c r="D794" s="1"/>
      <c r="E794" s="1"/>
      <c r="F794" s="1"/>
      <c r="G794" s="1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1"/>
    </row>
    <row r="795" spans="1:20" ht="15.75" customHeight="1" x14ac:dyDescent="0.2">
      <c r="A795" s="64"/>
      <c r="B795" s="1"/>
      <c r="C795" s="1"/>
      <c r="D795" s="1"/>
      <c r="E795" s="1"/>
      <c r="F795" s="1"/>
      <c r="G795" s="1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1"/>
    </row>
    <row r="796" spans="1:20" ht="15.75" customHeight="1" x14ac:dyDescent="0.2">
      <c r="A796" s="64"/>
      <c r="B796" s="1"/>
      <c r="C796" s="1"/>
      <c r="D796" s="1"/>
      <c r="E796" s="1"/>
      <c r="F796" s="1"/>
      <c r="G796" s="1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1"/>
    </row>
    <row r="797" spans="1:20" ht="15.75" customHeight="1" x14ac:dyDescent="0.2">
      <c r="A797" s="64"/>
      <c r="B797" s="1"/>
      <c r="C797" s="1"/>
      <c r="D797" s="1"/>
      <c r="E797" s="1"/>
      <c r="F797" s="1"/>
      <c r="G797" s="1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1"/>
    </row>
    <row r="798" spans="1:20" ht="15.75" customHeight="1" x14ac:dyDescent="0.2">
      <c r="A798" s="64"/>
      <c r="B798" s="1"/>
      <c r="C798" s="1"/>
      <c r="D798" s="1"/>
      <c r="E798" s="1"/>
      <c r="F798" s="1"/>
      <c r="G798" s="1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1"/>
    </row>
    <row r="799" spans="1:20" ht="15.75" customHeight="1" x14ac:dyDescent="0.2">
      <c r="A799" s="64"/>
      <c r="B799" s="1"/>
      <c r="C799" s="1"/>
      <c r="D799" s="1"/>
      <c r="E799" s="1"/>
      <c r="F799" s="1"/>
      <c r="G799" s="1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1"/>
    </row>
    <row r="800" spans="1:20" ht="15.75" customHeight="1" x14ac:dyDescent="0.2">
      <c r="A800" s="64"/>
      <c r="B800" s="1"/>
      <c r="C800" s="1"/>
      <c r="D800" s="1"/>
      <c r="E800" s="1"/>
      <c r="F800" s="1"/>
      <c r="G800" s="1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1"/>
    </row>
    <row r="801" spans="1:20" ht="15.75" customHeight="1" x14ac:dyDescent="0.2">
      <c r="A801" s="64"/>
      <c r="B801" s="1"/>
      <c r="C801" s="1"/>
      <c r="D801" s="1"/>
      <c r="E801" s="1"/>
      <c r="F801" s="1"/>
      <c r="G801" s="1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1"/>
    </row>
    <row r="802" spans="1:20" ht="15.75" customHeight="1" x14ac:dyDescent="0.2">
      <c r="A802" s="64"/>
      <c r="B802" s="1"/>
      <c r="C802" s="1"/>
      <c r="D802" s="1"/>
      <c r="E802" s="1"/>
      <c r="F802" s="1"/>
      <c r="G802" s="1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1"/>
    </row>
    <row r="803" spans="1:20" ht="15.75" customHeight="1" x14ac:dyDescent="0.2">
      <c r="A803" s="64"/>
      <c r="B803" s="1"/>
      <c r="C803" s="1"/>
      <c r="D803" s="1"/>
      <c r="E803" s="1"/>
      <c r="F803" s="1"/>
      <c r="G803" s="1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1"/>
    </row>
    <row r="804" spans="1:20" ht="15.75" customHeight="1" x14ac:dyDescent="0.2">
      <c r="A804" s="64"/>
      <c r="B804" s="1"/>
      <c r="C804" s="1"/>
      <c r="D804" s="1"/>
      <c r="E804" s="1"/>
      <c r="F804" s="1"/>
      <c r="G804" s="1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1"/>
    </row>
    <row r="805" spans="1:20" ht="15.75" customHeight="1" x14ac:dyDescent="0.2">
      <c r="A805" s="64"/>
      <c r="B805" s="1"/>
      <c r="C805" s="1"/>
      <c r="D805" s="1"/>
      <c r="E805" s="1"/>
      <c r="F805" s="1"/>
      <c r="G805" s="1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1"/>
    </row>
    <row r="806" spans="1:20" ht="15.75" customHeight="1" x14ac:dyDescent="0.2">
      <c r="A806" s="64"/>
      <c r="B806" s="1"/>
      <c r="C806" s="1"/>
      <c r="D806" s="1"/>
      <c r="E806" s="1"/>
      <c r="F806" s="1"/>
      <c r="G806" s="1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1"/>
    </row>
    <row r="807" spans="1:20" ht="15.75" customHeight="1" x14ac:dyDescent="0.2">
      <c r="A807" s="64"/>
      <c r="B807" s="1"/>
      <c r="C807" s="1"/>
      <c r="D807" s="1"/>
      <c r="E807" s="1"/>
      <c r="F807" s="1"/>
      <c r="G807" s="1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1"/>
    </row>
    <row r="808" spans="1:20" ht="15.75" customHeight="1" x14ac:dyDescent="0.2">
      <c r="A808" s="64"/>
      <c r="B808" s="1"/>
      <c r="C808" s="1"/>
      <c r="D808" s="1"/>
      <c r="E808" s="1"/>
      <c r="F808" s="1"/>
      <c r="G808" s="1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1"/>
    </row>
    <row r="809" spans="1:20" ht="15.75" customHeight="1" x14ac:dyDescent="0.2">
      <c r="A809" s="64"/>
      <c r="B809" s="1"/>
      <c r="C809" s="1"/>
      <c r="D809" s="1"/>
      <c r="E809" s="1"/>
      <c r="F809" s="1"/>
      <c r="G809" s="1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1"/>
    </row>
    <row r="810" spans="1:20" ht="15.75" customHeight="1" x14ac:dyDescent="0.2">
      <c r="A810" s="64"/>
      <c r="B810" s="1"/>
      <c r="C810" s="1"/>
      <c r="D810" s="1"/>
      <c r="E810" s="1"/>
      <c r="F810" s="1"/>
      <c r="G810" s="1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1"/>
    </row>
    <row r="811" spans="1:20" ht="15.75" customHeight="1" x14ac:dyDescent="0.2">
      <c r="A811" s="64"/>
      <c r="B811" s="1"/>
      <c r="C811" s="1"/>
      <c r="D811" s="1"/>
      <c r="E811" s="1"/>
      <c r="F811" s="1"/>
      <c r="G811" s="1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1"/>
    </row>
    <row r="812" spans="1:20" ht="15.75" customHeight="1" x14ac:dyDescent="0.2">
      <c r="A812" s="64"/>
      <c r="B812" s="1"/>
      <c r="C812" s="1"/>
      <c r="D812" s="1"/>
      <c r="E812" s="1"/>
      <c r="F812" s="1"/>
      <c r="G812" s="1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1"/>
    </row>
    <row r="813" spans="1:20" ht="15.75" customHeight="1" x14ac:dyDescent="0.2">
      <c r="A813" s="64"/>
      <c r="B813" s="1"/>
      <c r="C813" s="1"/>
      <c r="D813" s="1"/>
      <c r="E813" s="1"/>
      <c r="F813" s="1"/>
      <c r="G813" s="1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1"/>
    </row>
    <row r="814" spans="1:20" ht="15.75" customHeight="1" x14ac:dyDescent="0.2">
      <c r="A814" s="64"/>
      <c r="B814" s="1"/>
      <c r="C814" s="1"/>
      <c r="D814" s="1"/>
      <c r="E814" s="1"/>
      <c r="F814" s="1"/>
      <c r="G814" s="1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1"/>
    </row>
    <row r="815" spans="1:20" ht="15.75" customHeight="1" x14ac:dyDescent="0.2">
      <c r="A815" s="64"/>
      <c r="B815" s="1"/>
      <c r="C815" s="1"/>
      <c r="D815" s="1"/>
      <c r="E815" s="1"/>
      <c r="F815" s="1"/>
      <c r="G815" s="1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1"/>
    </row>
    <row r="816" spans="1:20" ht="15.75" customHeight="1" x14ac:dyDescent="0.2">
      <c r="A816" s="64"/>
      <c r="B816" s="1"/>
      <c r="C816" s="1"/>
      <c r="D816" s="1"/>
      <c r="E816" s="1"/>
      <c r="F816" s="1"/>
      <c r="G816" s="1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1"/>
    </row>
    <row r="817" spans="1:20" ht="15.75" customHeight="1" x14ac:dyDescent="0.2">
      <c r="A817" s="64"/>
      <c r="B817" s="1"/>
      <c r="C817" s="1"/>
      <c r="D817" s="1"/>
      <c r="E817" s="1"/>
      <c r="F817" s="1"/>
      <c r="G817" s="1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1"/>
    </row>
    <row r="818" spans="1:20" ht="15.75" customHeight="1" x14ac:dyDescent="0.2">
      <c r="A818" s="64"/>
      <c r="B818" s="1"/>
      <c r="C818" s="1"/>
      <c r="D818" s="1"/>
      <c r="E818" s="1"/>
      <c r="F818" s="1"/>
      <c r="G818" s="1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1"/>
    </row>
    <row r="819" spans="1:20" ht="15.75" customHeight="1" x14ac:dyDescent="0.2">
      <c r="A819" s="64"/>
      <c r="B819" s="1"/>
      <c r="C819" s="1"/>
      <c r="D819" s="1"/>
      <c r="E819" s="1"/>
      <c r="F819" s="1"/>
      <c r="G819" s="1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1"/>
    </row>
    <row r="820" spans="1:20" ht="15.75" customHeight="1" x14ac:dyDescent="0.2">
      <c r="A820" s="64"/>
      <c r="B820" s="1"/>
      <c r="C820" s="1"/>
      <c r="D820" s="1"/>
      <c r="E820" s="1"/>
      <c r="F820" s="1"/>
      <c r="G820" s="1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1"/>
    </row>
    <row r="821" spans="1:20" ht="15.75" customHeight="1" x14ac:dyDescent="0.2">
      <c r="A821" s="64"/>
      <c r="B821" s="1"/>
      <c r="C821" s="1"/>
      <c r="D821" s="1"/>
      <c r="E821" s="1"/>
      <c r="F821" s="1"/>
      <c r="G821" s="1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1"/>
    </row>
    <row r="822" spans="1:20" ht="15.75" customHeight="1" x14ac:dyDescent="0.2">
      <c r="A822" s="64"/>
      <c r="B822" s="1"/>
      <c r="C822" s="1"/>
      <c r="D822" s="1"/>
      <c r="E822" s="1"/>
      <c r="F822" s="1"/>
      <c r="G822" s="1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1"/>
    </row>
    <row r="823" spans="1:20" ht="15.75" customHeight="1" x14ac:dyDescent="0.2">
      <c r="A823" s="64"/>
      <c r="B823" s="1"/>
      <c r="C823" s="1"/>
      <c r="D823" s="1"/>
      <c r="E823" s="1"/>
      <c r="F823" s="1"/>
      <c r="G823" s="1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1"/>
    </row>
    <row r="824" spans="1:20" ht="15.75" customHeight="1" x14ac:dyDescent="0.2">
      <c r="A824" s="64"/>
      <c r="B824" s="1"/>
      <c r="C824" s="1"/>
      <c r="D824" s="1"/>
      <c r="E824" s="1"/>
      <c r="F824" s="1"/>
      <c r="G824" s="1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1"/>
    </row>
    <row r="825" spans="1:20" ht="15.75" customHeight="1" x14ac:dyDescent="0.2">
      <c r="A825" s="64"/>
      <c r="B825" s="1"/>
      <c r="C825" s="1"/>
      <c r="D825" s="1"/>
      <c r="E825" s="1"/>
      <c r="F825" s="1"/>
      <c r="G825" s="1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1"/>
    </row>
    <row r="826" spans="1:20" ht="15.75" customHeight="1" x14ac:dyDescent="0.2">
      <c r="A826" s="64"/>
      <c r="B826" s="1"/>
      <c r="C826" s="1"/>
      <c r="D826" s="1"/>
      <c r="E826" s="1"/>
      <c r="F826" s="1"/>
      <c r="G826" s="1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1"/>
    </row>
    <row r="827" spans="1:20" ht="15.75" customHeight="1" x14ac:dyDescent="0.2">
      <c r="A827" s="64"/>
      <c r="B827" s="1"/>
      <c r="C827" s="1"/>
      <c r="D827" s="1"/>
      <c r="E827" s="1"/>
      <c r="F827" s="1"/>
      <c r="G827" s="1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1"/>
    </row>
    <row r="828" spans="1:20" ht="15.75" customHeight="1" x14ac:dyDescent="0.2">
      <c r="A828" s="64"/>
      <c r="B828" s="1"/>
      <c r="C828" s="1"/>
      <c r="D828" s="1"/>
      <c r="E828" s="1"/>
      <c r="F828" s="1"/>
      <c r="G828" s="1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1"/>
    </row>
    <row r="829" spans="1:20" ht="15.75" customHeight="1" x14ac:dyDescent="0.2">
      <c r="A829" s="64"/>
      <c r="B829" s="1"/>
      <c r="C829" s="1"/>
      <c r="D829" s="1"/>
      <c r="E829" s="1"/>
      <c r="F829" s="1"/>
      <c r="G829" s="1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1"/>
    </row>
    <row r="830" spans="1:20" ht="15.75" customHeight="1" x14ac:dyDescent="0.2">
      <c r="A830" s="64"/>
      <c r="B830" s="1"/>
      <c r="C830" s="1"/>
      <c r="D830" s="1"/>
      <c r="E830" s="1"/>
      <c r="F830" s="1"/>
      <c r="G830" s="1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1"/>
    </row>
    <row r="831" spans="1:20" ht="15.75" customHeight="1" x14ac:dyDescent="0.2">
      <c r="A831" s="64"/>
      <c r="B831" s="1"/>
      <c r="C831" s="1"/>
      <c r="D831" s="1"/>
      <c r="E831" s="1"/>
      <c r="F831" s="1"/>
      <c r="G831" s="1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1"/>
    </row>
    <row r="832" spans="1:20" ht="15.75" customHeight="1" x14ac:dyDescent="0.2">
      <c r="A832" s="64"/>
      <c r="B832" s="1"/>
      <c r="C832" s="1"/>
      <c r="D832" s="1"/>
      <c r="E832" s="1"/>
      <c r="F832" s="1"/>
      <c r="G832" s="1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1"/>
    </row>
    <row r="833" spans="1:20" ht="15.75" customHeight="1" x14ac:dyDescent="0.2">
      <c r="A833" s="64"/>
      <c r="B833" s="1"/>
      <c r="C833" s="1"/>
      <c r="D833" s="1"/>
      <c r="E833" s="1"/>
      <c r="F833" s="1"/>
      <c r="G833" s="1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1"/>
    </row>
    <row r="834" spans="1:20" ht="15.75" customHeight="1" x14ac:dyDescent="0.2">
      <c r="A834" s="64"/>
      <c r="B834" s="1"/>
      <c r="C834" s="1"/>
      <c r="D834" s="1"/>
      <c r="E834" s="1"/>
      <c r="F834" s="1"/>
      <c r="G834" s="1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1"/>
    </row>
    <row r="835" spans="1:20" ht="15.75" customHeight="1" x14ac:dyDescent="0.2">
      <c r="A835" s="64"/>
      <c r="B835" s="1"/>
      <c r="C835" s="1"/>
      <c r="D835" s="1"/>
      <c r="E835" s="1"/>
      <c r="F835" s="1"/>
      <c r="G835" s="1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1"/>
    </row>
    <row r="836" spans="1:20" ht="15.75" customHeight="1" x14ac:dyDescent="0.2">
      <c r="A836" s="64"/>
      <c r="B836" s="1"/>
      <c r="C836" s="1"/>
      <c r="D836" s="1"/>
      <c r="E836" s="1"/>
      <c r="F836" s="1"/>
      <c r="G836" s="1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1"/>
    </row>
    <row r="837" spans="1:20" ht="15.75" customHeight="1" x14ac:dyDescent="0.2">
      <c r="A837" s="64"/>
      <c r="B837" s="1"/>
      <c r="C837" s="1"/>
      <c r="D837" s="1"/>
      <c r="E837" s="1"/>
      <c r="F837" s="1"/>
      <c r="G837" s="1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1"/>
    </row>
    <row r="838" spans="1:20" ht="15.75" customHeight="1" x14ac:dyDescent="0.2">
      <c r="A838" s="64"/>
      <c r="B838" s="1"/>
      <c r="C838" s="1"/>
      <c r="D838" s="1"/>
      <c r="E838" s="1"/>
      <c r="F838" s="1"/>
      <c r="G838" s="1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1"/>
    </row>
    <row r="839" spans="1:20" ht="15.75" customHeight="1" x14ac:dyDescent="0.2">
      <c r="A839" s="64"/>
      <c r="B839" s="1"/>
      <c r="C839" s="1"/>
      <c r="D839" s="1"/>
      <c r="E839" s="1"/>
      <c r="F839" s="1"/>
      <c r="G839" s="1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1"/>
    </row>
    <row r="840" spans="1:20" ht="15.75" customHeight="1" x14ac:dyDescent="0.2">
      <c r="A840" s="64"/>
      <c r="B840" s="1"/>
      <c r="C840" s="1"/>
      <c r="D840" s="1"/>
      <c r="E840" s="1"/>
      <c r="F840" s="1"/>
      <c r="G840" s="1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1"/>
    </row>
    <row r="841" spans="1:20" ht="15.75" customHeight="1" x14ac:dyDescent="0.2">
      <c r="A841" s="64"/>
      <c r="B841" s="1"/>
      <c r="C841" s="1"/>
      <c r="D841" s="1"/>
      <c r="E841" s="1"/>
      <c r="F841" s="1"/>
      <c r="G841" s="1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1"/>
    </row>
    <row r="842" spans="1:20" ht="15.75" customHeight="1" x14ac:dyDescent="0.2">
      <c r="A842" s="64"/>
      <c r="B842" s="1"/>
      <c r="C842" s="1"/>
      <c r="D842" s="1"/>
      <c r="E842" s="1"/>
      <c r="F842" s="1"/>
      <c r="G842" s="1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1"/>
    </row>
    <row r="843" spans="1:20" ht="15.75" customHeight="1" x14ac:dyDescent="0.2">
      <c r="A843" s="64"/>
      <c r="B843" s="1"/>
      <c r="C843" s="1"/>
      <c r="D843" s="1"/>
      <c r="E843" s="1"/>
      <c r="F843" s="1"/>
      <c r="G843" s="1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1"/>
    </row>
    <row r="844" spans="1:20" ht="15.75" customHeight="1" x14ac:dyDescent="0.2">
      <c r="A844" s="64"/>
      <c r="B844" s="1"/>
      <c r="C844" s="1"/>
      <c r="D844" s="1"/>
      <c r="E844" s="1"/>
      <c r="F844" s="1"/>
      <c r="G844" s="1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1"/>
    </row>
    <row r="845" spans="1:20" ht="15.75" customHeight="1" x14ac:dyDescent="0.2">
      <c r="A845" s="64"/>
      <c r="B845" s="1"/>
      <c r="C845" s="1"/>
      <c r="D845" s="1"/>
      <c r="E845" s="1"/>
      <c r="F845" s="1"/>
      <c r="G845" s="1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1"/>
    </row>
    <row r="846" spans="1:20" ht="15.75" customHeight="1" x14ac:dyDescent="0.2">
      <c r="A846" s="64"/>
      <c r="B846" s="1"/>
      <c r="C846" s="1"/>
      <c r="D846" s="1"/>
      <c r="E846" s="1"/>
      <c r="F846" s="1"/>
      <c r="G846" s="1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1"/>
    </row>
    <row r="847" spans="1:20" ht="15.75" customHeight="1" x14ac:dyDescent="0.2">
      <c r="A847" s="64"/>
      <c r="B847" s="1"/>
      <c r="C847" s="1"/>
      <c r="D847" s="1"/>
      <c r="E847" s="1"/>
      <c r="F847" s="1"/>
      <c r="G847" s="1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1"/>
    </row>
    <row r="848" spans="1:20" ht="15.75" customHeight="1" x14ac:dyDescent="0.2">
      <c r="A848" s="64"/>
      <c r="B848" s="1"/>
      <c r="C848" s="1"/>
      <c r="D848" s="1"/>
      <c r="E848" s="1"/>
      <c r="F848" s="1"/>
      <c r="G848" s="1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1"/>
    </row>
    <row r="849" spans="1:20" ht="15.75" customHeight="1" x14ac:dyDescent="0.2">
      <c r="A849" s="64"/>
      <c r="B849" s="1"/>
      <c r="C849" s="1"/>
      <c r="D849" s="1"/>
      <c r="E849" s="1"/>
      <c r="F849" s="1"/>
      <c r="G849" s="1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1"/>
    </row>
    <row r="850" spans="1:20" ht="15.75" customHeight="1" x14ac:dyDescent="0.2">
      <c r="A850" s="64"/>
      <c r="B850" s="1"/>
      <c r="C850" s="1"/>
      <c r="D850" s="1"/>
      <c r="E850" s="1"/>
      <c r="F850" s="1"/>
      <c r="G850" s="1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1"/>
    </row>
    <row r="851" spans="1:20" ht="15.75" customHeight="1" x14ac:dyDescent="0.2">
      <c r="A851" s="64"/>
      <c r="B851" s="1"/>
      <c r="C851" s="1"/>
      <c r="D851" s="1"/>
      <c r="E851" s="1"/>
      <c r="F851" s="1"/>
      <c r="G851" s="1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1"/>
    </row>
    <row r="852" spans="1:20" ht="15.75" customHeight="1" x14ac:dyDescent="0.2">
      <c r="A852" s="64"/>
      <c r="B852" s="1"/>
      <c r="C852" s="1"/>
      <c r="D852" s="1"/>
      <c r="E852" s="1"/>
      <c r="F852" s="1"/>
      <c r="G852" s="1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1"/>
    </row>
    <row r="853" spans="1:20" ht="15.75" customHeight="1" x14ac:dyDescent="0.2">
      <c r="A853" s="64"/>
      <c r="B853" s="1"/>
      <c r="C853" s="1"/>
      <c r="D853" s="1"/>
      <c r="E853" s="1"/>
      <c r="F853" s="1"/>
      <c r="G853" s="1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1"/>
    </row>
    <row r="854" spans="1:20" ht="15.75" customHeight="1" x14ac:dyDescent="0.2">
      <c r="A854" s="64"/>
      <c r="B854" s="1"/>
      <c r="C854" s="1"/>
      <c r="D854" s="1"/>
      <c r="E854" s="1"/>
      <c r="F854" s="1"/>
      <c r="G854" s="1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1"/>
    </row>
    <row r="855" spans="1:20" ht="15.75" customHeight="1" x14ac:dyDescent="0.2">
      <c r="A855" s="64"/>
      <c r="B855" s="1"/>
      <c r="C855" s="1"/>
      <c r="D855" s="1"/>
      <c r="E855" s="1"/>
      <c r="F855" s="1"/>
      <c r="G855" s="1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1"/>
    </row>
    <row r="856" spans="1:20" ht="15.75" customHeight="1" x14ac:dyDescent="0.2">
      <c r="A856" s="64"/>
      <c r="B856" s="1"/>
      <c r="C856" s="1"/>
      <c r="D856" s="1"/>
      <c r="E856" s="1"/>
      <c r="F856" s="1"/>
      <c r="G856" s="1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1"/>
    </row>
    <row r="1048568" spans="6:6" ht="15" customHeight="1" x14ac:dyDescent="0.2">
      <c r="F1048568" s="138">
        <f>12-COUNTIF(H1048568:S1048576, "")</f>
        <v>-96</v>
      </c>
    </row>
  </sheetData>
  <sortState ref="B203:V218">
    <sortCondition ref="V203:V218"/>
    <sortCondition descending="1" ref="G203:G218"/>
  </sortState>
  <mergeCells count="8">
    <mergeCell ref="A8:D8"/>
    <mergeCell ref="A9:D9"/>
    <mergeCell ref="B2:D2"/>
    <mergeCell ref="B3:D3"/>
    <mergeCell ref="B4:D4"/>
    <mergeCell ref="B5:D5"/>
    <mergeCell ref="B6:D6"/>
    <mergeCell ref="A7:D7"/>
  </mergeCells>
  <pageMargins left="0.7" right="0.7" top="0.75" bottom="0.75" header="0.3" footer="0.3"/>
  <pageSetup paperSize="9" scale="2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91"/>
  <sheetViews>
    <sheetView topLeftCell="A67" workbookViewId="0">
      <selection activeCell="A26" sqref="A26:D91"/>
    </sheetView>
  </sheetViews>
  <sheetFormatPr baseColWidth="10" defaultColWidth="8.83203125" defaultRowHeight="16" x14ac:dyDescent="0.2"/>
  <sheetData>
    <row r="1" spans="1:4" x14ac:dyDescent="0.2">
      <c r="A1" t="s">
        <v>522</v>
      </c>
      <c r="B1" t="s">
        <v>33</v>
      </c>
      <c r="C1" t="s">
        <v>11</v>
      </c>
      <c r="D1">
        <v>201</v>
      </c>
    </row>
    <row r="2" spans="1:4" x14ac:dyDescent="0.2">
      <c r="A2" t="s">
        <v>409</v>
      </c>
      <c r="B2" t="s">
        <v>29</v>
      </c>
      <c r="C2" t="s">
        <v>449</v>
      </c>
      <c r="D2">
        <v>198</v>
      </c>
    </row>
    <row r="3" spans="1:4" x14ac:dyDescent="0.2">
      <c r="A3" t="s">
        <v>352</v>
      </c>
      <c r="B3" t="s">
        <v>353</v>
      </c>
      <c r="C3" t="s">
        <v>63</v>
      </c>
      <c r="D3">
        <v>198</v>
      </c>
    </row>
    <row r="4" spans="1:4" x14ac:dyDescent="0.2">
      <c r="A4" t="s">
        <v>399</v>
      </c>
      <c r="B4" t="s">
        <v>111</v>
      </c>
      <c r="C4" t="s">
        <v>23</v>
      </c>
      <c r="D4">
        <v>198</v>
      </c>
    </row>
    <row r="5" spans="1:4" x14ac:dyDescent="0.2">
      <c r="A5" t="s">
        <v>410</v>
      </c>
      <c r="B5" t="s">
        <v>69</v>
      </c>
      <c r="C5" t="s">
        <v>54</v>
      </c>
      <c r="D5">
        <v>198</v>
      </c>
    </row>
    <row r="6" spans="1:4" x14ac:dyDescent="0.2">
      <c r="A6" t="s">
        <v>363</v>
      </c>
      <c r="B6" t="s">
        <v>53</v>
      </c>
      <c r="C6" t="s">
        <v>63</v>
      </c>
      <c r="D6">
        <v>197</v>
      </c>
    </row>
    <row r="7" spans="1:4" x14ac:dyDescent="0.2">
      <c r="A7" t="s">
        <v>132</v>
      </c>
      <c r="B7" t="s">
        <v>22</v>
      </c>
      <c r="C7" t="s">
        <v>80</v>
      </c>
      <c r="D7">
        <v>197</v>
      </c>
    </row>
    <row r="8" spans="1:4" x14ac:dyDescent="0.2">
      <c r="A8" t="s">
        <v>409</v>
      </c>
      <c r="B8" t="s">
        <v>8</v>
      </c>
      <c r="C8" t="s">
        <v>80</v>
      </c>
      <c r="D8">
        <v>196</v>
      </c>
    </row>
    <row r="9" spans="1:4" x14ac:dyDescent="0.2">
      <c r="A9" t="s">
        <v>257</v>
      </c>
      <c r="B9" t="s">
        <v>120</v>
      </c>
      <c r="C9" t="s">
        <v>23</v>
      </c>
      <c r="D9">
        <v>196</v>
      </c>
    </row>
    <row r="10" spans="1:4" x14ac:dyDescent="0.2">
      <c r="A10" t="s">
        <v>383</v>
      </c>
      <c r="B10" t="s">
        <v>384</v>
      </c>
      <c r="C10" t="s">
        <v>63</v>
      </c>
      <c r="D10">
        <v>196</v>
      </c>
    </row>
    <row r="11" spans="1:4" x14ac:dyDescent="0.2">
      <c r="A11" t="s">
        <v>138</v>
      </c>
      <c r="B11" t="s">
        <v>29</v>
      </c>
      <c r="C11" t="s">
        <v>25</v>
      </c>
      <c r="D11">
        <v>196</v>
      </c>
    </row>
    <row r="12" spans="1:4" x14ac:dyDescent="0.2">
      <c r="A12" t="s">
        <v>359</v>
      </c>
      <c r="B12" t="s">
        <v>117</v>
      </c>
      <c r="C12" t="s">
        <v>54</v>
      </c>
      <c r="D12">
        <v>196</v>
      </c>
    </row>
    <row r="13" spans="1:4" x14ac:dyDescent="0.2">
      <c r="A13" t="s">
        <v>362</v>
      </c>
      <c r="B13" t="s">
        <v>261</v>
      </c>
      <c r="C13" t="s">
        <v>63</v>
      </c>
      <c r="D13">
        <v>196</v>
      </c>
    </row>
    <row r="14" spans="1:4" x14ac:dyDescent="0.2">
      <c r="A14" t="s">
        <v>356</v>
      </c>
      <c r="B14" t="s">
        <v>10</v>
      </c>
      <c r="C14" t="s">
        <v>16</v>
      </c>
      <c r="D14">
        <v>196</v>
      </c>
    </row>
    <row r="15" spans="1:4" x14ac:dyDescent="0.2">
      <c r="A15" t="s">
        <v>92</v>
      </c>
      <c r="B15" t="s">
        <v>22</v>
      </c>
      <c r="C15" t="s">
        <v>11</v>
      </c>
      <c r="D15">
        <v>196</v>
      </c>
    </row>
    <row r="16" spans="1:4" x14ac:dyDescent="0.2">
      <c r="A16" t="s">
        <v>99</v>
      </c>
      <c r="B16" t="s">
        <v>100</v>
      </c>
      <c r="C16" t="s">
        <v>14</v>
      </c>
      <c r="D16">
        <v>195</v>
      </c>
    </row>
    <row r="17" spans="1:4" x14ac:dyDescent="0.2">
      <c r="A17" t="s">
        <v>103</v>
      </c>
      <c r="B17" t="s">
        <v>104</v>
      </c>
      <c r="C17" t="s">
        <v>14</v>
      </c>
      <c r="D17">
        <v>195</v>
      </c>
    </row>
    <row r="18" spans="1:4" x14ac:dyDescent="0.2">
      <c r="A18" t="s">
        <v>52</v>
      </c>
      <c r="B18" t="s">
        <v>29</v>
      </c>
      <c r="C18" t="s">
        <v>11</v>
      </c>
      <c r="D18">
        <v>195</v>
      </c>
    </row>
    <row r="19" spans="1:4" x14ac:dyDescent="0.2">
      <c r="A19" t="s">
        <v>265</v>
      </c>
      <c r="B19" t="s">
        <v>266</v>
      </c>
      <c r="C19" t="s">
        <v>14</v>
      </c>
      <c r="D19">
        <v>195</v>
      </c>
    </row>
    <row r="20" spans="1:4" x14ac:dyDescent="0.2">
      <c r="A20" t="s">
        <v>267</v>
      </c>
      <c r="B20" t="s">
        <v>268</v>
      </c>
      <c r="C20" t="s">
        <v>11</v>
      </c>
      <c r="D20">
        <v>195</v>
      </c>
    </row>
    <row r="21" spans="1:4" x14ac:dyDescent="0.2">
      <c r="A21" t="s">
        <v>254</v>
      </c>
      <c r="B21" t="s">
        <v>259</v>
      </c>
      <c r="C21" t="s">
        <v>25</v>
      </c>
      <c r="D21">
        <v>195</v>
      </c>
    </row>
    <row r="22" spans="1:4" x14ac:dyDescent="0.2">
      <c r="A22" t="s">
        <v>402</v>
      </c>
      <c r="B22" t="s">
        <v>111</v>
      </c>
      <c r="C22" t="s">
        <v>80</v>
      </c>
      <c r="D22">
        <v>195</v>
      </c>
    </row>
    <row r="23" spans="1:4" x14ac:dyDescent="0.2">
      <c r="A23" t="s">
        <v>82</v>
      </c>
      <c r="B23" t="s">
        <v>5</v>
      </c>
      <c r="C23" t="s">
        <v>83</v>
      </c>
      <c r="D23">
        <v>195</v>
      </c>
    </row>
    <row r="24" spans="1:4" x14ac:dyDescent="0.2">
      <c r="A24" t="s">
        <v>385</v>
      </c>
      <c r="B24" t="s">
        <v>94</v>
      </c>
      <c r="C24" t="s">
        <v>63</v>
      </c>
      <c r="D24">
        <v>195</v>
      </c>
    </row>
    <row r="25" spans="1:4" x14ac:dyDescent="0.2">
      <c r="A25" t="s">
        <v>108</v>
      </c>
      <c r="B25" t="s">
        <v>18</v>
      </c>
      <c r="C25" t="s">
        <v>16</v>
      </c>
      <c r="D25">
        <v>195</v>
      </c>
    </row>
    <row r="26" spans="1:4" x14ac:dyDescent="0.2">
      <c r="A26" t="s">
        <v>466</v>
      </c>
      <c r="B26" t="s">
        <v>467</v>
      </c>
      <c r="C26" t="s">
        <v>458</v>
      </c>
      <c r="D26">
        <v>194</v>
      </c>
    </row>
    <row r="27" spans="1:4" x14ac:dyDescent="0.2">
      <c r="A27" t="s">
        <v>468</v>
      </c>
      <c r="B27" t="s">
        <v>31</v>
      </c>
      <c r="C27" t="s">
        <v>449</v>
      </c>
      <c r="D27">
        <v>194</v>
      </c>
    </row>
    <row r="28" spans="1:4" x14ac:dyDescent="0.2">
      <c r="A28" t="s">
        <v>434</v>
      </c>
      <c r="B28" t="s">
        <v>104</v>
      </c>
      <c r="C28" t="s">
        <v>449</v>
      </c>
      <c r="D28">
        <v>194</v>
      </c>
    </row>
    <row r="29" spans="1:4" x14ac:dyDescent="0.2">
      <c r="A29" t="s">
        <v>523</v>
      </c>
      <c r="B29" t="s">
        <v>524</v>
      </c>
      <c r="C29" t="s">
        <v>54</v>
      </c>
      <c r="D29">
        <v>194</v>
      </c>
    </row>
    <row r="30" spans="1:4" x14ac:dyDescent="0.2">
      <c r="A30" t="s">
        <v>81</v>
      </c>
      <c r="B30" t="s">
        <v>55</v>
      </c>
      <c r="C30" t="s">
        <v>14</v>
      </c>
      <c r="D30">
        <v>194</v>
      </c>
    </row>
    <row r="31" spans="1:4" x14ac:dyDescent="0.2">
      <c r="A31" t="s">
        <v>418</v>
      </c>
      <c r="B31" t="s">
        <v>419</v>
      </c>
      <c r="C31" t="s">
        <v>80</v>
      </c>
      <c r="D31">
        <v>194</v>
      </c>
    </row>
    <row r="32" spans="1:4" x14ac:dyDescent="0.2">
      <c r="A32" t="s">
        <v>113</v>
      </c>
      <c r="B32" t="s">
        <v>94</v>
      </c>
      <c r="C32" t="s">
        <v>16</v>
      </c>
      <c r="D32">
        <v>194</v>
      </c>
    </row>
    <row r="33" spans="1:4" x14ac:dyDescent="0.2">
      <c r="A33" t="s">
        <v>114</v>
      </c>
      <c r="B33" t="s">
        <v>115</v>
      </c>
      <c r="C33" t="s">
        <v>25</v>
      </c>
      <c r="D33">
        <v>194</v>
      </c>
    </row>
    <row r="34" spans="1:4" x14ac:dyDescent="0.2">
      <c r="A34" t="s">
        <v>510</v>
      </c>
      <c r="B34" t="s">
        <v>53</v>
      </c>
      <c r="C34" t="s">
        <v>449</v>
      </c>
      <c r="D34">
        <v>193</v>
      </c>
    </row>
    <row r="35" spans="1:4" x14ac:dyDescent="0.2">
      <c r="A35" t="s">
        <v>97</v>
      </c>
      <c r="B35" t="s">
        <v>98</v>
      </c>
      <c r="C35" t="s">
        <v>34</v>
      </c>
      <c r="D35">
        <v>193</v>
      </c>
    </row>
    <row r="36" spans="1:4" x14ac:dyDescent="0.2">
      <c r="A36" t="s">
        <v>396</v>
      </c>
      <c r="B36" t="s">
        <v>22</v>
      </c>
      <c r="C36" t="s">
        <v>80</v>
      </c>
      <c r="D36">
        <v>193</v>
      </c>
    </row>
    <row r="37" spans="1:4" x14ac:dyDescent="0.2">
      <c r="A37" t="s">
        <v>112</v>
      </c>
      <c r="B37" t="s">
        <v>53</v>
      </c>
      <c r="C37" t="s">
        <v>34</v>
      </c>
      <c r="D37">
        <v>193</v>
      </c>
    </row>
    <row r="38" spans="1:4" x14ac:dyDescent="0.2">
      <c r="A38" t="s">
        <v>129</v>
      </c>
      <c r="B38" t="s">
        <v>130</v>
      </c>
      <c r="C38" t="s">
        <v>14</v>
      </c>
      <c r="D38">
        <v>193</v>
      </c>
    </row>
    <row r="39" spans="1:4" x14ac:dyDescent="0.2">
      <c r="A39" t="s">
        <v>421</v>
      </c>
      <c r="B39" t="s">
        <v>69</v>
      </c>
      <c r="C39" t="s">
        <v>417</v>
      </c>
      <c r="D39">
        <v>193</v>
      </c>
    </row>
    <row r="40" spans="1:4" x14ac:dyDescent="0.2">
      <c r="A40" t="s">
        <v>273</v>
      </c>
      <c r="B40" t="s">
        <v>274</v>
      </c>
      <c r="C40" t="s">
        <v>34</v>
      </c>
      <c r="D40">
        <v>193</v>
      </c>
    </row>
    <row r="41" spans="1:4" x14ac:dyDescent="0.2">
      <c r="A41" t="s">
        <v>386</v>
      </c>
      <c r="B41" t="s">
        <v>268</v>
      </c>
      <c r="C41" t="s">
        <v>6</v>
      </c>
      <c r="D41">
        <v>193</v>
      </c>
    </row>
    <row r="42" spans="1:4" x14ac:dyDescent="0.2">
      <c r="A42" t="s">
        <v>118</v>
      </c>
      <c r="B42" t="s">
        <v>106</v>
      </c>
      <c r="C42" t="s">
        <v>11</v>
      </c>
      <c r="D42">
        <v>193</v>
      </c>
    </row>
    <row r="43" spans="1:4" x14ac:dyDescent="0.2">
      <c r="A43" t="s">
        <v>275</v>
      </c>
      <c r="B43" t="s">
        <v>276</v>
      </c>
      <c r="C43" t="s">
        <v>16</v>
      </c>
      <c r="D43">
        <v>193</v>
      </c>
    </row>
    <row r="44" spans="1:4" x14ac:dyDescent="0.2">
      <c r="A44" t="s">
        <v>272</v>
      </c>
      <c r="B44" t="s">
        <v>33</v>
      </c>
      <c r="C44" t="s">
        <v>80</v>
      </c>
      <c r="D44">
        <v>193</v>
      </c>
    </row>
    <row r="45" spans="1:4" x14ac:dyDescent="0.2">
      <c r="A45" t="s">
        <v>491</v>
      </c>
      <c r="B45" t="s">
        <v>470</v>
      </c>
      <c r="C45" t="s">
        <v>54</v>
      </c>
      <c r="D45">
        <v>192</v>
      </c>
    </row>
    <row r="46" spans="1:4" x14ac:dyDescent="0.2">
      <c r="A46" t="s">
        <v>360</v>
      </c>
      <c r="B46" t="s">
        <v>115</v>
      </c>
      <c r="C46" t="s">
        <v>11</v>
      </c>
      <c r="D46">
        <v>192</v>
      </c>
    </row>
    <row r="47" spans="1:4" x14ac:dyDescent="0.2">
      <c r="A47" t="s">
        <v>131</v>
      </c>
      <c r="B47" t="s">
        <v>22</v>
      </c>
      <c r="C47" t="s">
        <v>16</v>
      </c>
      <c r="D47">
        <v>192</v>
      </c>
    </row>
    <row r="48" spans="1:4" x14ac:dyDescent="0.2">
      <c r="A48" t="s">
        <v>52</v>
      </c>
      <c r="B48" t="s">
        <v>29</v>
      </c>
      <c r="C48" t="s">
        <v>11</v>
      </c>
      <c r="D48">
        <v>191</v>
      </c>
    </row>
    <row r="49" spans="1:4" x14ac:dyDescent="0.2">
      <c r="A49" t="s">
        <v>128</v>
      </c>
      <c r="B49" t="s">
        <v>69</v>
      </c>
      <c r="C49" t="s">
        <v>450</v>
      </c>
      <c r="D49">
        <v>191</v>
      </c>
    </row>
    <row r="50" spans="1:4" x14ac:dyDescent="0.2">
      <c r="A50" t="s">
        <v>263</v>
      </c>
      <c r="B50" t="s">
        <v>27</v>
      </c>
      <c r="C50" t="s">
        <v>107</v>
      </c>
      <c r="D50">
        <v>191</v>
      </c>
    </row>
    <row r="51" spans="1:4" x14ac:dyDescent="0.2">
      <c r="A51" t="s">
        <v>264</v>
      </c>
      <c r="B51" t="s">
        <v>230</v>
      </c>
      <c r="C51" t="s">
        <v>34</v>
      </c>
      <c r="D51">
        <v>191</v>
      </c>
    </row>
    <row r="52" spans="1:4" x14ac:dyDescent="0.2">
      <c r="A52" t="s">
        <v>469</v>
      </c>
      <c r="B52" t="s">
        <v>470</v>
      </c>
      <c r="C52" t="s">
        <v>23</v>
      </c>
      <c r="D52">
        <v>190</v>
      </c>
    </row>
    <row r="53" spans="1:4" x14ac:dyDescent="0.2">
      <c r="A53" t="s">
        <v>420</v>
      </c>
      <c r="B53" t="s">
        <v>20</v>
      </c>
      <c r="C53" t="s">
        <v>14</v>
      </c>
      <c r="D53">
        <v>190</v>
      </c>
    </row>
    <row r="54" spans="1:4" x14ac:dyDescent="0.2">
      <c r="A54" t="s">
        <v>119</v>
      </c>
      <c r="B54" t="s">
        <v>120</v>
      </c>
      <c r="C54" t="s">
        <v>11</v>
      </c>
      <c r="D54">
        <v>190</v>
      </c>
    </row>
    <row r="55" spans="1:4" x14ac:dyDescent="0.2">
      <c r="A55" t="s">
        <v>139</v>
      </c>
      <c r="B55" t="s">
        <v>140</v>
      </c>
      <c r="C55" t="s">
        <v>6</v>
      </c>
      <c r="D55">
        <v>190</v>
      </c>
    </row>
    <row r="56" spans="1:4" x14ac:dyDescent="0.2">
      <c r="A56" t="s">
        <v>471</v>
      </c>
      <c r="B56" t="s">
        <v>384</v>
      </c>
      <c r="C56" t="s">
        <v>458</v>
      </c>
      <c r="D56">
        <v>189</v>
      </c>
    </row>
    <row r="57" spans="1:4" x14ac:dyDescent="0.2">
      <c r="A57" t="s">
        <v>488</v>
      </c>
      <c r="B57" t="s">
        <v>53</v>
      </c>
      <c r="C57" t="s">
        <v>80</v>
      </c>
      <c r="D57">
        <v>189</v>
      </c>
    </row>
    <row r="58" spans="1:4" x14ac:dyDescent="0.2">
      <c r="A58" t="s">
        <v>527</v>
      </c>
      <c r="B58" t="s">
        <v>13</v>
      </c>
      <c r="C58" t="s">
        <v>23</v>
      </c>
      <c r="D58">
        <v>189</v>
      </c>
    </row>
    <row r="59" spans="1:4" x14ac:dyDescent="0.2">
      <c r="A59" t="s">
        <v>380</v>
      </c>
      <c r="B59" t="s">
        <v>94</v>
      </c>
      <c r="C59" t="s">
        <v>63</v>
      </c>
      <c r="D59">
        <v>189</v>
      </c>
    </row>
    <row r="60" spans="1:4" x14ac:dyDescent="0.2">
      <c r="A60" t="s">
        <v>133</v>
      </c>
      <c r="B60" t="s">
        <v>27</v>
      </c>
      <c r="C60" t="s">
        <v>11</v>
      </c>
      <c r="D60">
        <v>189</v>
      </c>
    </row>
    <row r="61" spans="1:4" x14ac:dyDescent="0.2">
      <c r="A61" t="s">
        <v>125</v>
      </c>
      <c r="B61" t="s">
        <v>53</v>
      </c>
      <c r="C61" t="s">
        <v>6</v>
      </c>
      <c r="D61">
        <v>189</v>
      </c>
    </row>
    <row r="62" spans="1:4" x14ac:dyDescent="0.2">
      <c r="A62" t="s">
        <v>475</v>
      </c>
      <c r="B62" t="s">
        <v>476</v>
      </c>
      <c r="C62" t="s">
        <v>34</v>
      </c>
      <c r="D62">
        <v>188</v>
      </c>
    </row>
    <row r="63" spans="1:4" x14ac:dyDescent="0.2">
      <c r="A63" t="s">
        <v>477</v>
      </c>
      <c r="B63" t="s">
        <v>8</v>
      </c>
      <c r="C63" t="s">
        <v>80</v>
      </c>
      <c r="D63">
        <v>188</v>
      </c>
    </row>
    <row r="64" spans="1:4" x14ac:dyDescent="0.2">
      <c r="A64" t="s">
        <v>393</v>
      </c>
      <c r="B64" t="s">
        <v>394</v>
      </c>
      <c r="C64" t="s">
        <v>80</v>
      </c>
      <c r="D64">
        <v>188</v>
      </c>
    </row>
    <row r="65" spans="1:4" x14ac:dyDescent="0.2">
      <c r="A65" t="s">
        <v>410</v>
      </c>
      <c r="B65" t="s">
        <v>69</v>
      </c>
      <c r="C65" t="s">
        <v>54</v>
      </c>
      <c r="D65">
        <v>187</v>
      </c>
    </row>
    <row r="66" spans="1:4" x14ac:dyDescent="0.2">
      <c r="A66" t="s">
        <v>489</v>
      </c>
      <c r="B66" t="s">
        <v>490</v>
      </c>
      <c r="C66" t="s">
        <v>54</v>
      </c>
      <c r="D66">
        <v>187</v>
      </c>
    </row>
    <row r="67" spans="1:4" x14ac:dyDescent="0.2">
      <c r="A67" t="s">
        <v>428</v>
      </c>
      <c r="B67" t="s">
        <v>384</v>
      </c>
      <c r="C67" t="s">
        <v>427</v>
      </c>
      <c r="D67">
        <v>187</v>
      </c>
    </row>
    <row r="68" spans="1:4" x14ac:dyDescent="0.2">
      <c r="A68" t="s">
        <v>271</v>
      </c>
      <c r="B68" t="s">
        <v>71</v>
      </c>
      <c r="C68" t="s">
        <v>34</v>
      </c>
      <c r="D68">
        <v>187</v>
      </c>
    </row>
    <row r="69" spans="1:4" x14ac:dyDescent="0.2">
      <c r="A69" t="s">
        <v>93</v>
      </c>
      <c r="B69" t="s">
        <v>8</v>
      </c>
      <c r="C69" t="s">
        <v>25</v>
      </c>
      <c r="D69">
        <v>187</v>
      </c>
    </row>
    <row r="70" spans="1:4" x14ac:dyDescent="0.2">
      <c r="A70" t="s">
        <v>121</v>
      </c>
      <c r="B70" t="s">
        <v>122</v>
      </c>
      <c r="C70" t="s">
        <v>6</v>
      </c>
      <c r="D70">
        <v>187</v>
      </c>
    </row>
    <row r="71" spans="1:4" x14ac:dyDescent="0.2">
      <c r="A71" t="s">
        <v>473</v>
      </c>
      <c r="B71" t="s">
        <v>474</v>
      </c>
      <c r="C71" t="s">
        <v>83</v>
      </c>
      <c r="D71">
        <v>186</v>
      </c>
    </row>
    <row r="72" spans="1:4" x14ac:dyDescent="0.2">
      <c r="A72" t="s">
        <v>269</v>
      </c>
      <c r="B72" t="s">
        <v>270</v>
      </c>
      <c r="C72" t="s">
        <v>80</v>
      </c>
      <c r="D72">
        <v>186</v>
      </c>
    </row>
    <row r="73" spans="1:4" x14ac:dyDescent="0.2">
      <c r="A73" t="s">
        <v>496</v>
      </c>
      <c r="B73" t="s">
        <v>497</v>
      </c>
      <c r="C73" t="s">
        <v>484</v>
      </c>
      <c r="D73">
        <v>185</v>
      </c>
    </row>
    <row r="74" spans="1:4" x14ac:dyDescent="0.2">
      <c r="A74" t="s">
        <v>258</v>
      </c>
      <c r="B74" t="s">
        <v>22</v>
      </c>
      <c r="C74" t="s">
        <v>34</v>
      </c>
      <c r="D74">
        <v>185</v>
      </c>
    </row>
    <row r="75" spans="1:4" x14ac:dyDescent="0.2">
      <c r="A75" t="s">
        <v>361</v>
      </c>
      <c r="B75" t="s">
        <v>266</v>
      </c>
      <c r="C75" t="s">
        <v>80</v>
      </c>
      <c r="D75">
        <v>185</v>
      </c>
    </row>
    <row r="76" spans="1:4" x14ac:dyDescent="0.2">
      <c r="A76" t="s">
        <v>56</v>
      </c>
      <c r="B76" t="s">
        <v>260</v>
      </c>
      <c r="C76" t="s">
        <v>25</v>
      </c>
      <c r="D76">
        <v>184</v>
      </c>
    </row>
    <row r="77" spans="1:4" x14ac:dyDescent="0.2">
      <c r="A77" t="s">
        <v>93</v>
      </c>
      <c r="B77" t="s">
        <v>94</v>
      </c>
      <c r="C77" t="s">
        <v>23</v>
      </c>
      <c r="D77">
        <v>184</v>
      </c>
    </row>
    <row r="78" spans="1:4" x14ac:dyDescent="0.2">
      <c r="A78" t="s">
        <v>478</v>
      </c>
      <c r="B78" t="s">
        <v>66</v>
      </c>
      <c r="C78" t="s">
        <v>458</v>
      </c>
      <c r="D78">
        <v>182</v>
      </c>
    </row>
    <row r="79" spans="1:4" x14ac:dyDescent="0.2">
      <c r="A79" t="s">
        <v>123</v>
      </c>
      <c r="B79" t="s">
        <v>124</v>
      </c>
      <c r="C79" t="s">
        <v>14</v>
      </c>
      <c r="D79">
        <v>182</v>
      </c>
    </row>
    <row r="80" spans="1:4" x14ac:dyDescent="0.2">
      <c r="A80" t="s">
        <v>479</v>
      </c>
      <c r="B80" t="s">
        <v>260</v>
      </c>
      <c r="C80" t="s">
        <v>458</v>
      </c>
      <c r="D80">
        <v>181</v>
      </c>
    </row>
    <row r="81" spans="1:4" x14ac:dyDescent="0.2">
      <c r="A81" t="s">
        <v>412</v>
      </c>
      <c r="B81" t="s">
        <v>94</v>
      </c>
      <c r="C81" t="s">
        <v>80</v>
      </c>
      <c r="D81">
        <v>181</v>
      </c>
    </row>
    <row r="82" spans="1:4" x14ac:dyDescent="0.2">
      <c r="A82" t="s">
        <v>271</v>
      </c>
      <c r="B82" t="s">
        <v>71</v>
      </c>
      <c r="C82" t="s">
        <v>34</v>
      </c>
      <c r="D82">
        <v>180</v>
      </c>
    </row>
    <row r="83" spans="1:4" x14ac:dyDescent="0.2">
      <c r="A83" t="s">
        <v>519</v>
      </c>
      <c r="B83" t="s">
        <v>69</v>
      </c>
      <c r="C83" t="s">
        <v>83</v>
      </c>
      <c r="D83">
        <v>180</v>
      </c>
    </row>
    <row r="84" spans="1:4" x14ac:dyDescent="0.2">
      <c r="A84" t="s">
        <v>492</v>
      </c>
      <c r="B84" t="s">
        <v>467</v>
      </c>
      <c r="C84" t="s">
        <v>54</v>
      </c>
      <c r="D84">
        <v>179</v>
      </c>
    </row>
    <row r="85" spans="1:4" x14ac:dyDescent="0.2">
      <c r="A85" t="s">
        <v>354</v>
      </c>
      <c r="B85" t="s">
        <v>53</v>
      </c>
      <c r="C85" t="s">
        <v>83</v>
      </c>
      <c r="D85">
        <v>178</v>
      </c>
    </row>
    <row r="86" spans="1:4" x14ac:dyDescent="0.2">
      <c r="A86" t="s">
        <v>381</v>
      </c>
      <c r="B86" t="s">
        <v>382</v>
      </c>
      <c r="C86" t="s">
        <v>80</v>
      </c>
      <c r="D86">
        <v>177</v>
      </c>
    </row>
    <row r="87" spans="1:4" x14ac:dyDescent="0.2">
      <c r="A87" t="s">
        <v>494</v>
      </c>
      <c r="B87" t="s">
        <v>259</v>
      </c>
      <c r="C87" t="s">
        <v>80</v>
      </c>
      <c r="D87">
        <v>175</v>
      </c>
    </row>
    <row r="88" spans="1:4" x14ac:dyDescent="0.2">
      <c r="A88" t="s">
        <v>514</v>
      </c>
      <c r="B88" t="s">
        <v>78</v>
      </c>
      <c r="C88" t="s">
        <v>80</v>
      </c>
      <c r="D88">
        <v>174</v>
      </c>
    </row>
    <row r="89" spans="1:4" x14ac:dyDescent="0.2">
      <c r="A89" t="s">
        <v>498</v>
      </c>
      <c r="B89" t="s">
        <v>499</v>
      </c>
      <c r="C89" t="s">
        <v>80</v>
      </c>
      <c r="D89">
        <v>173</v>
      </c>
    </row>
    <row r="90" spans="1:4" x14ac:dyDescent="0.2">
      <c r="A90" t="s">
        <v>277</v>
      </c>
      <c r="B90" t="s">
        <v>259</v>
      </c>
      <c r="C90" t="s">
        <v>80</v>
      </c>
      <c r="D90">
        <v>172</v>
      </c>
    </row>
    <row r="91" spans="1:4" x14ac:dyDescent="0.2">
      <c r="A91" t="s">
        <v>501</v>
      </c>
      <c r="B91" t="s">
        <v>502</v>
      </c>
      <c r="C91" t="s">
        <v>34</v>
      </c>
      <c r="D91">
        <v>170</v>
      </c>
    </row>
  </sheetData>
  <sortState ref="A1:D91">
    <sortCondition descending="1" ref="D1:D9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58"/>
  <sheetViews>
    <sheetView zoomScale="80" zoomScaleNormal="80" zoomScalePageLayoutView="80" workbookViewId="0">
      <selection activeCell="L286" sqref="L286"/>
    </sheetView>
  </sheetViews>
  <sheetFormatPr baseColWidth="10" defaultColWidth="10.83203125" defaultRowHeight="16" x14ac:dyDescent="0.2"/>
  <cols>
    <col min="1" max="11" width="10.83203125" style="27"/>
    <col min="12" max="12" width="17.6640625" style="27" bestFit="1" customWidth="1"/>
    <col min="13" max="15" width="10.83203125" style="27"/>
    <col min="16" max="16" width="21.1640625" style="27" hidden="1" customWidth="1"/>
    <col min="17" max="17" width="10.83203125" style="27" hidden="1" customWidth="1"/>
    <col min="18" max="18" width="10.83203125" style="27"/>
    <col min="19" max="19" width="0" style="27" hidden="1" customWidth="1"/>
    <col min="20" max="16384" width="10.83203125" style="27"/>
  </cols>
  <sheetData>
    <row r="1" spans="1:26" s="4" customFormat="1" ht="15.75" customHeight="1" x14ac:dyDescent="0.2">
      <c r="A1" s="10"/>
      <c r="B1" s="10"/>
      <c r="C1" s="10"/>
      <c r="D1" s="10"/>
      <c r="E1" s="10"/>
      <c r="F1" s="10"/>
      <c r="G1" s="11"/>
      <c r="H1" s="11"/>
      <c r="I1" s="11"/>
      <c r="J1" s="11"/>
      <c r="K1" s="11"/>
      <c r="L1" s="11"/>
      <c r="M1" s="12"/>
      <c r="N1" s="12"/>
      <c r="O1" s="12"/>
      <c r="P1" s="12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" customFormat="1" ht="15.75" customHeight="1" x14ac:dyDescent="0.2">
      <c r="A2" s="10"/>
      <c r="B2" s="10"/>
      <c r="C2" s="10"/>
      <c r="D2" s="10"/>
      <c r="E2" s="10"/>
      <c r="F2" s="10"/>
      <c r="G2" s="11"/>
      <c r="H2" s="11"/>
      <c r="I2" s="11"/>
      <c r="J2" s="11"/>
      <c r="K2" s="11"/>
      <c r="L2" s="11"/>
      <c r="M2" s="12"/>
      <c r="N2" s="12"/>
      <c r="O2" s="12"/>
      <c r="P2" s="12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4" customFormat="1" ht="45" customHeight="1" x14ac:dyDescent="0.2">
      <c r="A3" s="13"/>
      <c r="B3" s="11"/>
      <c r="C3" s="26"/>
      <c r="D3" s="14" t="s">
        <v>146</v>
      </c>
      <c r="E3" s="15"/>
      <c r="F3" s="11"/>
      <c r="G3" s="15"/>
      <c r="H3" s="11"/>
      <c r="I3" s="11"/>
      <c r="J3" s="11"/>
      <c r="K3" s="11"/>
      <c r="L3" s="11"/>
      <c r="M3" s="12"/>
      <c r="N3" s="12"/>
      <c r="O3" s="12"/>
      <c r="P3" s="12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4" customFormat="1" ht="39" customHeight="1" x14ac:dyDescent="0.2">
      <c r="A4" s="10"/>
      <c r="B4" s="11"/>
      <c r="C4" s="26"/>
      <c r="D4" s="16" t="s">
        <v>147</v>
      </c>
      <c r="E4" s="15"/>
      <c r="F4" s="11"/>
      <c r="G4" s="15"/>
      <c r="H4" s="11"/>
      <c r="I4" s="11"/>
      <c r="J4" s="11"/>
      <c r="K4" s="11"/>
      <c r="L4" s="11"/>
      <c r="M4" s="12"/>
      <c r="N4" s="12"/>
      <c r="O4" s="12"/>
      <c r="P4" s="12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4" customFormat="1" ht="27.75" customHeight="1" x14ac:dyDescent="0.2">
      <c r="A5" s="10"/>
      <c r="B5" s="10"/>
      <c r="C5" s="26"/>
      <c r="D5" s="46" t="s">
        <v>161</v>
      </c>
      <c r="E5" s="26"/>
      <c r="F5" s="10"/>
      <c r="G5" s="11"/>
      <c r="H5" s="11"/>
      <c r="I5" s="11"/>
      <c r="J5" s="11"/>
      <c r="K5" s="11"/>
      <c r="L5" s="11"/>
      <c r="M5" s="12"/>
      <c r="N5" s="12"/>
      <c r="O5" s="12"/>
      <c r="P5" s="12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" thickBot="1" x14ac:dyDescent="0.25">
      <c r="O6" s="32"/>
      <c r="P6" s="33"/>
      <c r="Q6" s="33"/>
      <c r="R6" s="32"/>
    </row>
    <row r="7" spans="1:26" x14ac:dyDescent="0.2">
      <c r="A7" s="307" t="s">
        <v>220</v>
      </c>
      <c r="B7" s="309" t="s">
        <v>171</v>
      </c>
      <c r="C7" s="310"/>
      <c r="D7" s="310"/>
      <c r="E7" s="311"/>
      <c r="F7" s="309" t="s">
        <v>172</v>
      </c>
      <c r="G7" s="311"/>
      <c r="H7" s="309" t="s">
        <v>173</v>
      </c>
      <c r="I7" s="310"/>
      <c r="J7" s="311"/>
      <c r="K7" s="307" t="s">
        <v>174</v>
      </c>
      <c r="L7" s="307" t="s">
        <v>175</v>
      </c>
      <c r="O7" s="32"/>
      <c r="P7" s="33"/>
      <c r="Q7" s="33"/>
      <c r="R7" s="32"/>
    </row>
    <row r="8" spans="1:26" ht="17" thickBot="1" x14ac:dyDescent="0.25">
      <c r="A8" s="308"/>
      <c r="B8" s="312"/>
      <c r="C8" s="313"/>
      <c r="D8" s="313"/>
      <c r="E8" s="314"/>
      <c r="F8" s="312"/>
      <c r="G8" s="314"/>
      <c r="H8" s="312"/>
      <c r="I8" s="313"/>
      <c r="J8" s="314"/>
      <c r="K8" s="308"/>
      <c r="L8" s="308"/>
      <c r="O8" s="32"/>
      <c r="P8" s="33"/>
      <c r="Q8" s="33"/>
      <c r="R8" s="32"/>
    </row>
    <row r="9" spans="1:26" ht="17" thickBot="1" x14ac:dyDescent="0.25">
      <c r="A9" s="339">
        <v>1</v>
      </c>
      <c r="B9" s="330" t="s">
        <v>291</v>
      </c>
      <c r="C9" s="331"/>
      <c r="D9" s="331"/>
      <c r="E9" s="332"/>
      <c r="F9" s="324">
        <f>SUM(K9:K13)</f>
        <v>14</v>
      </c>
      <c r="G9" s="325"/>
      <c r="H9" s="342" t="s">
        <v>162</v>
      </c>
      <c r="I9" s="343"/>
      <c r="J9" s="344"/>
      <c r="K9" s="28">
        <f t="shared" ref="K9:K28" si="0">INDEX(P$14:Q$80,MATCH(H9,P$14:P$80,0),2)</f>
        <v>1</v>
      </c>
      <c r="L9" s="29" t="s">
        <v>143</v>
      </c>
      <c r="O9" s="32"/>
      <c r="P9" s="33"/>
      <c r="Q9" s="33"/>
      <c r="R9" s="32"/>
    </row>
    <row r="10" spans="1:26" ht="17" thickBot="1" x14ac:dyDescent="0.25">
      <c r="A10" s="340"/>
      <c r="B10" s="333"/>
      <c r="C10" s="334"/>
      <c r="D10" s="334"/>
      <c r="E10" s="335"/>
      <c r="F10" s="326"/>
      <c r="G10" s="327"/>
      <c r="H10" s="315" t="s">
        <v>163</v>
      </c>
      <c r="I10" s="316"/>
      <c r="J10" s="317"/>
      <c r="K10" s="28">
        <f t="shared" si="0"/>
        <v>8</v>
      </c>
      <c r="L10" s="30" t="s">
        <v>164</v>
      </c>
      <c r="O10" s="32"/>
      <c r="P10" s="33"/>
      <c r="Q10" s="32"/>
      <c r="R10" s="32"/>
    </row>
    <row r="11" spans="1:26" ht="17" thickBot="1" x14ac:dyDescent="0.25">
      <c r="A11" s="340"/>
      <c r="B11" s="336"/>
      <c r="C11" s="337"/>
      <c r="D11" s="337"/>
      <c r="E11" s="338"/>
      <c r="F11" s="326"/>
      <c r="G11" s="327"/>
      <c r="H11" s="315" t="s">
        <v>165</v>
      </c>
      <c r="I11" s="316"/>
      <c r="J11" s="317"/>
      <c r="K11" s="28">
        <f t="shared" si="0"/>
        <v>-1</v>
      </c>
      <c r="L11" s="30" t="s">
        <v>166</v>
      </c>
      <c r="O11" s="32"/>
      <c r="P11" s="33"/>
      <c r="Q11" s="32"/>
      <c r="R11" s="32"/>
    </row>
    <row r="12" spans="1:26" ht="17" thickBot="1" x14ac:dyDescent="0.25">
      <c r="A12" s="340"/>
      <c r="B12" s="318" t="s">
        <v>165</v>
      </c>
      <c r="C12" s="319"/>
      <c r="D12" s="319"/>
      <c r="E12" s="320"/>
      <c r="F12" s="326"/>
      <c r="G12" s="327"/>
      <c r="H12" s="315" t="s">
        <v>167</v>
      </c>
      <c r="I12" s="316"/>
      <c r="J12" s="317"/>
      <c r="K12" s="28">
        <f t="shared" si="0"/>
        <v>4</v>
      </c>
      <c r="L12" s="30" t="s">
        <v>168</v>
      </c>
      <c r="O12" s="32"/>
      <c r="P12" s="33"/>
      <c r="Q12" s="32"/>
      <c r="R12" s="32"/>
    </row>
    <row r="13" spans="1:26" ht="17" thickBot="1" x14ac:dyDescent="0.25">
      <c r="A13" s="341"/>
      <c r="B13" s="321"/>
      <c r="C13" s="322"/>
      <c r="D13" s="322"/>
      <c r="E13" s="323"/>
      <c r="F13" s="328"/>
      <c r="G13" s="329"/>
      <c r="H13" s="345" t="s">
        <v>169</v>
      </c>
      <c r="I13" s="346"/>
      <c r="J13" s="347"/>
      <c r="K13" s="28">
        <f t="shared" si="0"/>
        <v>2</v>
      </c>
      <c r="L13" s="31" t="s">
        <v>170</v>
      </c>
      <c r="O13" s="32"/>
      <c r="P13" s="33"/>
      <c r="Q13" s="32"/>
      <c r="R13" s="32"/>
    </row>
    <row r="14" spans="1:26" ht="17" thickBot="1" x14ac:dyDescent="0.25">
      <c r="A14" s="339">
        <v>2</v>
      </c>
      <c r="B14" s="330" t="s">
        <v>292</v>
      </c>
      <c r="C14" s="331"/>
      <c r="D14" s="331"/>
      <c r="E14" s="332"/>
      <c r="F14" s="324">
        <f>SUM(K14:K18)</f>
        <v>14</v>
      </c>
      <c r="G14" s="325"/>
      <c r="H14" s="342" t="s">
        <v>162</v>
      </c>
      <c r="I14" s="343"/>
      <c r="J14" s="344"/>
      <c r="K14" s="28">
        <f t="shared" si="0"/>
        <v>1</v>
      </c>
      <c r="L14" s="29" t="s">
        <v>143</v>
      </c>
      <c r="P14" s="27" t="s">
        <v>176</v>
      </c>
      <c r="Q14" s="27">
        <v>15</v>
      </c>
    </row>
    <row r="15" spans="1:26" ht="17" thickBot="1" x14ac:dyDescent="0.25">
      <c r="A15" s="340"/>
      <c r="B15" s="333"/>
      <c r="C15" s="334"/>
      <c r="D15" s="334"/>
      <c r="E15" s="335"/>
      <c r="F15" s="326"/>
      <c r="G15" s="327"/>
      <c r="H15" s="315" t="s">
        <v>196</v>
      </c>
      <c r="I15" s="316"/>
      <c r="J15" s="317"/>
      <c r="K15" s="28">
        <f t="shared" si="0"/>
        <v>1</v>
      </c>
      <c r="L15" s="30" t="s">
        <v>164</v>
      </c>
      <c r="P15" s="27" t="s">
        <v>178</v>
      </c>
      <c r="Q15" s="27">
        <v>10</v>
      </c>
    </row>
    <row r="16" spans="1:26" ht="17" thickBot="1" x14ac:dyDescent="0.25">
      <c r="A16" s="340"/>
      <c r="B16" s="336"/>
      <c r="C16" s="337"/>
      <c r="D16" s="337"/>
      <c r="E16" s="338"/>
      <c r="F16" s="326"/>
      <c r="G16" s="327"/>
      <c r="H16" s="315" t="s">
        <v>206</v>
      </c>
      <c r="I16" s="316"/>
      <c r="J16" s="317"/>
      <c r="K16" s="28">
        <f t="shared" si="0"/>
        <v>6</v>
      </c>
      <c r="L16" s="30" t="s">
        <v>166</v>
      </c>
      <c r="P16" s="27" t="s">
        <v>179</v>
      </c>
      <c r="Q16" s="27">
        <v>6</v>
      </c>
    </row>
    <row r="17" spans="1:18" ht="17" thickBot="1" x14ac:dyDescent="0.25">
      <c r="A17" s="340"/>
      <c r="B17" s="318" t="s">
        <v>196</v>
      </c>
      <c r="C17" s="319"/>
      <c r="D17" s="319"/>
      <c r="E17" s="320"/>
      <c r="F17" s="326"/>
      <c r="G17" s="327"/>
      <c r="H17" s="315" t="s">
        <v>167</v>
      </c>
      <c r="I17" s="316"/>
      <c r="J17" s="317"/>
      <c r="K17" s="28">
        <f t="shared" si="0"/>
        <v>4</v>
      </c>
      <c r="L17" s="30" t="s">
        <v>168</v>
      </c>
      <c r="P17" s="27" t="s">
        <v>180</v>
      </c>
      <c r="Q17" s="27">
        <v>32</v>
      </c>
    </row>
    <row r="18" spans="1:18" ht="17" thickBot="1" x14ac:dyDescent="0.25">
      <c r="A18" s="341"/>
      <c r="B18" s="321"/>
      <c r="C18" s="322"/>
      <c r="D18" s="322"/>
      <c r="E18" s="323"/>
      <c r="F18" s="328"/>
      <c r="G18" s="329"/>
      <c r="H18" s="345" t="s">
        <v>169</v>
      </c>
      <c r="I18" s="346"/>
      <c r="J18" s="347"/>
      <c r="K18" s="28">
        <f t="shared" si="0"/>
        <v>2</v>
      </c>
      <c r="L18" s="31" t="s">
        <v>170</v>
      </c>
      <c r="O18" s="32"/>
      <c r="P18" s="27" t="s">
        <v>182</v>
      </c>
      <c r="Q18" s="27">
        <v>10</v>
      </c>
      <c r="R18" s="32"/>
    </row>
    <row r="19" spans="1:18" ht="17" thickBot="1" x14ac:dyDescent="0.25">
      <c r="A19" s="339">
        <v>3</v>
      </c>
      <c r="B19" s="330" t="s">
        <v>217</v>
      </c>
      <c r="C19" s="331"/>
      <c r="D19" s="331"/>
      <c r="E19" s="332"/>
      <c r="F19" s="324">
        <f>SUM(K19:K23)</f>
        <v>15</v>
      </c>
      <c r="G19" s="325"/>
      <c r="H19" s="342" t="s">
        <v>202</v>
      </c>
      <c r="I19" s="343"/>
      <c r="J19" s="344"/>
      <c r="K19" s="28">
        <f t="shared" si="0"/>
        <v>2</v>
      </c>
      <c r="L19" s="29" t="s">
        <v>143</v>
      </c>
      <c r="O19" s="32"/>
      <c r="P19" s="27" t="s">
        <v>184</v>
      </c>
      <c r="Q19" s="27">
        <v>21</v>
      </c>
      <c r="R19" s="32"/>
    </row>
    <row r="20" spans="1:18" ht="17" thickBot="1" x14ac:dyDescent="0.25">
      <c r="A20" s="340"/>
      <c r="B20" s="333"/>
      <c r="C20" s="334"/>
      <c r="D20" s="334"/>
      <c r="E20" s="335"/>
      <c r="F20" s="326"/>
      <c r="G20" s="327"/>
      <c r="H20" s="315" t="s">
        <v>196</v>
      </c>
      <c r="I20" s="316"/>
      <c r="J20" s="317"/>
      <c r="K20" s="28">
        <f t="shared" si="0"/>
        <v>1</v>
      </c>
      <c r="L20" s="30" t="s">
        <v>164</v>
      </c>
      <c r="O20" s="32"/>
      <c r="P20" s="27" t="s">
        <v>185</v>
      </c>
      <c r="Q20" s="27">
        <v>19</v>
      </c>
      <c r="R20" s="32"/>
    </row>
    <row r="21" spans="1:18" ht="17" thickBot="1" x14ac:dyDescent="0.25">
      <c r="A21" s="340"/>
      <c r="B21" s="336"/>
      <c r="C21" s="337"/>
      <c r="D21" s="337"/>
      <c r="E21" s="338"/>
      <c r="F21" s="326"/>
      <c r="G21" s="327"/>
      <c r="H21" s="315" t="s">
        <v>206</v>
      </c>
      <c r="I21" s="316"/>
      <c r="J21" s="317"/>
      <c r="K21" s="28">
        <f t="shared" si="0"/>
        <v>6</v>
      </c>
      <c r="L21" s="30" t="s">
        <v>166</v>
      </c>
      <c r="O21" s="32"/>
      <c r="P21" s="27" t="s">
        <v>181</v>
      </c>
      <c r="Q21" s="27">
        <v>21</v>
      </c>
      <c r="R21" s="32"/>
    </row>
    <row r="22" spans="1:18" ht="17" thickBot="1" x14ac:dyDescent="0.25">
      <c r="A22" s="340"/>
      <c r="B22" s="318" t="s">
        <v>293</v>
      </c>
      <c r="C22" s="319"/>
      <c r="D22" s="319"/>
      <c r="E22" s="320"/>
      <c r="F22" s="326"/>
      <c r="G22" s="327"/>
      <c r="H22" s="315" t="s">
        <v>167</v>
      </c>
      <c r="I22" s="316"/>
      <c r="J22" s="317"/>
      <c r="K22" s="28">
        <f t="shared" si="0"/>
        <v>4</v>
      </c>
      <c r="L22" s="30" t="s">
        <v>168</v>
      </c>
      <c r="O22" s="32"/>
      <c r="P22" s="27" t="s">
        <v>186</v>
      </c>
      <c r="Q22" s="27">
        <v>12</v>
      </c>
      <c r="R22" s="32"/>
    </row>
    <row r="23" spans="1:18" ht="17" thickBot="1" x14ac:dyDescent="0.25">
      <c r="A23" s="341"/>
      <c r="B23" s="321"/>
      <c r="C23" s="322"/>
      <c r="D23" s="322"/>
      <c r="E23" s="323"/>
      <c r="F23" s="328"/>
      <c r="G23" s="329"/>
      <c r="H23" s="345" t="s">
        <v>169</v>
      </c>
      <c r="I23" s="346"/>
      <c r="J23" s="347"/>
      <c r="K23" s="28">
        <f t="shared" si="0"/>
        <v>2</v>
      </c>
      <c r="L23" s="31" t="s">
        <v>170</v>
      </c>
      <c r="O23" s="32"/>
      <c r="P23" s="27" t="s">
        <v>169</v>
      </c>
      <c r="Q23" s="27">
        <v>2</v>
      </c>
    </row>
    <row r="24" spans="1:18" ht="17" customHeight="1" thickBot="1" x14ac:dyDescent="0.25">
      <c r="A24" s="339">
        <v>4</v>
      </c>
      <c r="B24" s="330" t="s">
        <v>285</v>
      </c>
      <c r="C24" s="331"/>
      <c r="D24" s="331"/>
      <c r="E24" s="332"/>
      <c r="F24" s="324">
        <f>SUM(K24:K28)</f>
        <v>20</v>
      </c>
      <c r="G24" s="325"/>
      <c r="H24" s="342" t="s">
        <v>199</v>
      </c>
      <c r="I24" s="343"/>
      <c r="J24" s="344"/>
      <c r="K24" s="28">
        <f t="shared" si="0"/>
        <v>2</v>
      </c>
      <c r="L24" s="29" t="s">
        <v>143</v>
      </c>
      <c r="O24" s="32"/>
      <c r="P24" s="27" t="s">
        <v>189</v>
      </c>
      <c r="Q24" s="27">
        <v>10</v>
      </c>
      <c r="R24" s="32"/>
    </row>
    <row r="25" spans="1:18" ht="17" customHeight="1" thickBot="1" x14ac:dyDescent="0.25">
      <c r="A25" s="340"/>
      <c r="B25" s="333"/>
      <c r="C25" s="334"/>
      <c r="D25" s="334"/>
      <c r="E25" s="335"/>
      <c r="F25" s="326"/>
      <c r="G25" s="327"/>
      <c r="H25" s="315" t="s">
        <v>214</v>
      </c>
      <c r="I25" s="316"/>
      <c r="J25" s="317"/>
      <c r="K25" s="28">
        <f t="shared" si="0"/>
        <v>4</v>
      </c>
      <c r="L25" s="30" t="s">
        <v>164</v>
      </c>
      <c r="O25" s="32"/>
      <c r="P25" s="27" t="s">
        <v>190</v>
      </c>
      <c r="Q25" s="27">
        <v>9</v>
      </c>
      <c r="R25" s="32"/>
    </row>
    <row r="26" spans="1:18" ht="17" customHeight="1" thickBot="1" x14ac:dyDescent="0.25">
      <c r="A26" s="340"/>
      <c r="B26" s="336"/>
      <c r="C26" s="337"/>
      <c r="D26" s="337"/>
      <c r="E26" s="338"/>
      <c r="F26" s="326"/>
      <c r="G26" s="327"/>
      <c r="H26" s="315" t="s">
        <v>165</v>
      </c>
      <c r="I26" s="316"/>
      <c r="J26" s="317"/>
      <c r="K26" s="28">
        <f t="shared" si="0"/>
        <v>-1</v>
      </c>
      <c r="L26" s="30" t="s">
        <v>166</v>
      </c>
      <c r="O26" s="32"/>
      <c r="P26" s="27" t="s">
        <v>162</v>
      </c>
      <c r="Q26" s="27">
        <v>1</v>
      </c>
      <c r="R26" s="32"/>
    </row>
    <row r="27" spans="1:18" ht="17" thickBot="1" x14ac:dyDescent="0.25">
      <c r="A27" s="340"/>
      <c r="B27" s="318" t="s">
        <v>195</v>
      </c>
      <c r="C27" s="319"/>
      <c r="D27" s="319"/>
      <c r="E27" s="320"/>
      <c r="F27" s="326"/>
      <c r="G27" s="327"/>
      <c r="H27" s="315" t="s">
        <v>195</v>
      </c>
      <c r="I27" s="316"/>
      <c r="J27" s="317"/>
      <c r="K27" s="28">
        <f t="shared" si="0"/>
        <v>13</v>
      </c>
      <c r="L27" s="30" t="s">
        <v>168</v>
      </c>
      <c r="O27" s="32"/>
      <c r="P27" s="27" t="s">
        <v>192</v>
      </c>
      <c r="Q27" s="27">
        <v>9</v>
      </c>
      <c r="R27" s="32"/>
    </row>
    <row r="28" spans="1:18" ht="17" thickBot="1" x14ac:dyDescent="0.25">
      <c r="A28" s="341"/>
      <c r="B28" s="321"/>
      <c r="C28" s="322"/>
      <c r="D28" s="322"/>
      <c r="E28" s="323"/>
      <c r="F28" s="328"/>
      <c r="G28" s="329"/>
      <c r="H28" s="345" t="s">
        <v>169</v>
      </c>
      <c r="I28" s="346"/>
      <c r="J28" s="347"/>
      <c r="K28" s="28">
        <f t="shared" si="0"/>
        <v>2</v>
      </c>
      <c r="L28" s="31" t="s">
        <v>170</v>
      </c>
      <c r="O28" s="32"/>
      <c r="P28" s="27" t="s">
        <v>194</v>
      </c>
      <c r="Q28" s="27">
        <v>5</v>
      </c>
    </row>
    <row r="29" spans="1:18" ht="17" customHeight="1" thickBot="1" x14ac:dyDescent="0.25">
      <c r="A29" s="339">
        <v>5</v>
      </c>
      <c r="B29" s="330" t="s">
        <v>294</v>
      </c>
      <c r="C29" s="331"/>
      <c r="D29" s="331"/>
      <c r="E29" s="332"/>
      <c r="F29" s="324">
        <f>SUM(K29:K33)</f>
        <v>21</v>
      </c>
      <c r="G29" s="325"/>
      <c r="H29" s="348" t="s">
        <v>199</v>
      </c>
      <c r="I29" s="349"/>
      <c r="J29" s="350"/>
      <c r="K29" s="28">
        <v>2</v>
      </c>
      <c r="L29" s="29" t="s">
        <v>143</v>
      </c>
      <c r="P29" s="27" t="s">
        <v>177</v>
      </c>
      <c r="Q29" s="27">
        <v>52</v>
      </c>
    </row>
    <row r="30" spans="1:18" ht="17" customHeight="1" thickBot="1" x14ac:dyDescent="0.25">
      <c r="A30" s="340"/>
      <c r="B30" s="333"/>
      <c r="C30" s="334"/>
      <c r="D30" s="334"/>
      <c r="E30" s="335"/>
      <c r="F30" s="326"/>
      <c r="G30" s="327"/>
      <c r="H30" s="315" t="s">
        <v>163</v>
      </c>
      <c r="I30" s="316"/>
      <c r="J30" s="317"/>
      <c r="K30" s="28">
        <f>INDEX(P45:Q116,MATCH(H30,P45:P116,0),2)</f>
        <v>8</v>
      </c>
      <c r="L30" s="30" t="s">
        <v>164</v>
      </c>
      <c r="P30" s="27" t="s">
        <v>195</v>
      </c>
      <c r="Q30" s="27">
        <v>13</v>
      </c>
    </row>
    <row r="31" spans="1:18" ht="17" customHeight="1" thickBot="1" x14ac:dyDescent="0.25">
      <c r="A31" s="340"/>
      <c r="B31" s="336"/>
      <c r="C31" s="337"/>
      <c r="D31" s="337"/>
      <c r="E31" s="338"/>
      <c r="F31" s="326"/>
      <c r="G31" s="327"/>
      <c r="H31" s="315" t="s">
        <v>165</v>
      </c>
      <c r="I31" s="316"/>
      <c r="J31" s="317"/>
      <c r="K31" s="28">
        <v>-1</v>
      </c>
      <c r="L31" s="30" t="s">
        <v>166</v>
      </c>
      <c r="P31" s="27" t="s">
        <v>196</v>
      </c>
      <c r="Q31" s="27">
        <v>1</v>
      </c>
    </row>
    <row r="32" spans="1:18" ht="17" thickBot="1" x14ac:dyDescent="0.25">
      <c r="A32" s="340"/>
      <c r="B32" s="318" t="s">
        <v>169</v>
      </c>
      <c r="C32" s="319"/>
      <c r="D32" s="319"/>
      <c r="E32" s="320"/>
      <c r="F32" s="326"/>
      <c r="G32" s="327"/>
      <c r="H32" s="315" t="s">
        <v>182</v>
      </c>
      <c r="I32" s="316"/>
      <c r="J32" s="317"/>
      <c r="K32" s="28">
        <v>10</v>
      </c>
      <c r="L32" s="30" t="s">
        <v>168</v>
      </c>
      <c r="P32" s="27" t="s">
        <v>165</v>
      </c>
      <c r="Q32" s="27">
        <v>-1</v>
      </c>
    </row>
    <row r="33" spans="1:18" ht="17" thickBot="1" x14ac:dyDescent="0.25">
      <c r="A33" s="341"/>
      <c r="B33" s="321"/>
      <c r="C33" s="322"/>
      <c r="D33" s="322"/>
      <c r="E33" s="323"/>
      <c r="F33" s="328"/>
      <c r="G33" s="329"/>
      <c r="H33" s="345" t="s">
        <v>169</v>
      </c>
      <c r="I33" s="346"/>
      <c r="J33" s="347"/>
      <c r="K33" s="28">
        <v>2</v>
      </c>
      <c r="L33" s="31" t="s">
        <v>170</v>
      </c>
      <c r="O33" s="32"/>
      <c r="P33" s="27" t="s">
        <v>197</v>
      </c>
      <c r="Q33" s="27">
        <v>3</v>
      </c>
      <c r="R33" s="32"/>
    </row>
    <row r="34" spans="1:18" ht="17" customHeight="1" thickBot="1" x14ac:dyDescent="0.25">
      <c r="A34" s="339">
        <v>6</v>
      </c>
      <c r="B34" s="330" t="s">
        <v>295</v>
      </c>
      <c r="C34" s="331"/>
      <c r="D34" s="331"/>
      <c r="E34" s="332"/>
      <c r="F34" s="324">
        <f>SUM(K34:K38)</f>
        <v>22</v>
      </c>
      <c r="G34" s="325"/>
      <c r="H34" s="342" t="s">
        <v>188</v>
      </c>
      <c r="I34" s="343"/>
      <c r="J34" s="344"/>
      <c r="K34" s="28">
        <f>INDEX(P$14:Q$80,MATCH(H34,P$14:P$80,0),2)</f>
        <v>9</v>
      </c>
      <c r="L34" s="29" t="s">
        <v>143</v>
      </c>
      <c r="O34" s="32"/>
      <c r="P34" s="27" t="s">
        <v>199</v>
      </c>
      <c r="Q34" s="27">
        <v>2</v>
      </c>
      <c r="R34" s="32"/>
    </row>
    <row r="35" spans="1:18" ht="17" customHeight="1" thickBot="1" x14ac:dyDescent="0.25">
      <c r="A35" s="340"/>
      <c r="B35" s="333"/>
      <c r="C35" s="334"/>
      <c r="D35" s="334"/>
      <c r="E35" s="335"/>
      <c r="F35" s="326"/>
      <c r="G35" s="327"/>
      <c r="H35" s="315" t="s">
        <v>163</v>
      </c>
      <c r="I35" s="316"/>
      <c r="J35" s="317"/>
      <c r="K35" s="28">
        <f>INDEX(P$14:Q$80,MATCH(H35,P$14:P$80,0),2)</f>
        <v>8</v>
      </c>
      <c r="L35" s="30" t="s">
        <v>164</v>
      </c>
      <c r="O35" s="32"/>
      <c r="P35" s="27" t="s">
        <v>201</v>
      </c>
      <c r="Q35" s="27">
        <v>11</v>
      </c>
      <c r="R35" s="32"/>
    </row>
    <row r="36" spans="1:18" ht="17" customHeight="1" thickBot="1" x14ac:dyDescent="0.25">
      <c r="A36" s="340"/>
      <c r="B36" s="336"/>
      <c r="C36" s="337"/>
      <c r="D36" s="337"/>
      <c r="E36" s="338"/>
      <c r="F36" s="326"/>
      <c r="G36" s="327"/>
      <c r="H36" s="315" t="s">
        <v>165</v>
      </c>
      <c r="I36" s="316"/>
      <c r="J36" s="317"/>
      <c r="K36" s="28">
        <f>INDEX(P$14:Q$80,MATCH(H36,P$14:P$80,0),2)</f>
        <v>-1</v>
      </c>
      <c r="L36" s="30" t="s">
        <v>166</v>
      </c>
      <c r="O36" s="32"/>
      <c r="P36" s="27" t="s">
        <v>202</v>
      </c>
      <c r="Q36" s="27">
        <v>2</v>
      </c>
      <c r="R36" s="32"/>
    </row>
    <row r="37" spans="1:18" ht="17" thickBot="1" x14ac:dyDescent="0.25">
      <c r="A37" s="340"/>
      <c r="B37" s="318" t="s">
        <v>282</v>
      </c>
      <c r="C37" s="319"/>
      <c r="D37" s="319"/>
      <c r="E37" s="320"/>
      <c r="F37" s="326"/>
      <c r="G37" s="327"/>
      <c r="H37" s="315" t="s">
        <v>167</v>
      </c>
      <c r="I37" s="316"/>
      <c r="J37" s="317"/>
      <c r="K37" s="28">
        <f>INDEX(P$14:Q$80,MATCH(H37,P$14:P$80,0),2)</f>
        <v>4</v>
      </c>
      <c r="L37" s="30" t="s">
        <v>168</v>
      </c>
      <c r="O37" s="32"/>
      <c r="P37" s="27" t="s">
        <v>198</v>
      </c>
      <c r="Q37" s="27">
        <v>4</v>
      </c>
      <c r="R37" s="32"/>
    </row>
    <row r="38" spans="1:18" ht="17" thickBot="1" x14ac:dyDescent="0.25">
      <c r="A38" s="341"/>
      <c r="B38" s="321"/>
      <c r="C38" s="322"/>
      <c r="D38" s="322"/>
      <c r="E38" s="323"/>
      <c r="F38" s="328"/>
      <c r="G38" s="329"/>
      <c r="H38" s="345" t="s">
        <v>169</v>
      </c>
      <c r="I38" s="346"/>
      <c r="J38" s="347"/>
      <c r="K38" s="28">
        <f>INDEX(P$14:Q$80,MATCH(H38,P$14:P$80,0),2)</f>
        <v>2</v>
      </c>
      <c r="L38" s="31" t="s">
        <v>170</v>
      </c>
      <c r="O38" s="32"/>
      <c r="P38" s="27" t="s">
        <v>203</v>
      </c>
      <c r="Q38" s="27">
        <v>5</v>
      </c>
      <c r="R38" s="32"/>
    </row>
    <row r="39" spans="1:18" ht="17" customHeight="1" thickBot="1" x14ac:dyDescent="0.25">
      <c r="A39" s="339">
        <v>7</v>
      </c>
      <c r="B39" s="330" t="s">
        <v>296</v>
      </c>
      <c r="C39" s="331"/>
      <c r="D39" s="331"/>
      <c r="E39" s="332"/>
      <c r="F39" s="324">
        <f>SUM(K39:K43)</f>
        <v>24</v>
      </c>
      <c r="G39" s="325"/>
      <c r="H39" s="34" t="s">
        <v>162</v>
      </c>
      <c r="I39" s="35" t="s">
        <v>183</v>
      </c>
      <c r="J39" s="36" t="s">
        <v>183</v>
      </c>
      <c r="K39" s="28">
        <f>INDEX(P19:Q110,MATCH(H39,P19:P110,0),2)</f>
        <v>1</v>
      </c>
      <c r="L39" s="29" t="s">
        <v>143</v>
      </c>
      <c r="O39" s="32"/>
      <c r="P39" s="27" t="s">
        <v>204</v>
      </c>
      <c r="Q39" s="27">
        <v>16</v>
      </c>
    </row>
    <row r="40" spans="1:18" ht="17" customHeight="1" thickBot="1" x14ac:dyDescent="0.25">
      <c r="A40" s="340"/>
      <c r="B40" s="333"/>
      <c r="C40" s="334"/>
      <c r="D40" s="334"/>
      <c r="E40" s="335"/>
      <c r="F40" s="326"/>
      <c r="G40" s="327"/>
      <c r="H40" s="37" t="s">
        <v>163</v>
      </c>
      <c r="I40" s="38" t="s">
        <v>163</v>
      </c>
      <c r="J40" s="39" t="s">
        <v>163</v>
      </c>
      <c r="K40" s="28">
        <f>INDEX(P20:Q111,MATCH(H40,P20:P111,0),2)</f>
        <v>8</v>
      </c>
      <c r="L40" s="30" t="s">
        <v>164</v>
      </c>
      <c r="O40" s="32"/>
      <c r="P40" s="27" t="s">
        <v>205</v>
      </c>
      <c r="Q40" s="27">
        <v>16</v>
      </c>
      <c r="R40" s="32"/>
    </row>
    <row r="41" spans="1:18" ht="17" customHeight="1" thickBot="1" x14ac:dyDescent="0.25">
      <c r="A41" s="340"/>
      <c r="B41" s="336"/>
      <c r="C41" s="337"/>
      <c r="D41" s="337"/>
      <c r="E41" s="338"/>
      <c r="F41" s="326"/>
      <c r="G41" s="327"/>
      <c r="H41" s="315" t="s">
        <v>165</v>
      </c>
      <c r="I41" s="316" t="s">
        <v>165</v>
      </c>
      <c r="J41" s="317" t="s">
        <v>165</v>
      </c>
      <c r="K41" s="28">
        <f>INDEX(P21:Q112,MATCH(H41,P21:P112,0),2)</f>
        <v>-1</v>
      </c>
      <c r="L41" s="30" t="s">
        <v>166</v>
      </c>
      <c r="O41" s="32"/>
      <c r="P41" s="27" t="s">
        <v>207</v>
      </c>
      <c r="Q41" s="27">
        <v>12</v>
      </c>
    </row>
    <row r="42" spans="1:18" ht="17" thickBot="1" x14ac:dyDescent="0.25">
      <c r="A42" s="340"/>
      <c r="B42" s="318" t="s">
        <v>297</v>
      </c>
      <c r="C42" s="319"/>
      <c r="D42" s="319"/>
      <c r="E42" s="320"/>
      <c r="F42" s="326"/>
      <c r="G42" s="327"/>
      <c r="H42" s="315" t="s">
        <v>167</v>
      </c>
      <c r="I42" s="316" t="s">
        <v>167</v>
      </c>
      <c r="J42" s="317" t="s">
        <v>167</v>
      </c>
      <c r="K42" s="28">
        <f>INDEX(P22:Q113,MATCH(H42,P22:P113,0),2)</f>
        <v>4</v>
      </c>
      <c r="L42" s="30" t="s">
        <v>168</v>
      </c>
      <c r="O42" s="32"/>
      <c r="P42" s="27" t="s">
        <v>208</v>
      </c>
      <c r="Q42" s="27">
        <v>10</v>
      </c>
      <c r="R42" s="32"/>
    </row>
    <row r="43" spans="1:18" ht="17" thickBot="1" x14ac:dyDescent="0.25">
      <c r="A43" s="341"/>
      <c r="B43" s="321"/>
      <c r="C43" s="322"/>
      <c r="D43" s="322"/>
      <c r="E43" s="323"/>
      <c r="F43" s="328"/>
      <c r="G43" s="329"/>
      <c r="H43" s="345" t="s">
        <v>187</v>
      </c>
      <c r="I43" s="346" t="s">
        <v>187</v>
      </c>
      <c r="J43" s="347" t="s">
        <v>187</v>
      </c>
      <c r="K43" s="28">
        <f>INDEX(P23:Q179,MATCH(H43,P23:P179,0),2)</f>
        <v>12</v>
      </c>
      <c r="L43" s="31" t="s">
        <v>170</v>
      </c>
      <c r="O43" s="32"/>
      <c r="P43" s="27" t="s">
        <v>209</v>
      </c>
      <c r="Q43" s="27">
        <v>14</v>
      </c>
    </row>
    <row r="44" spans="1:18" ht="17" customHeight="1" thickBot="1" x14ac:dyDescent="0.25">
      <c r="A44" s="339">
        <v>8</v>
      </c>
      <c r="B44" s="330" t="s">
        <v>298</v>
      </c>
      <c r="C44" s="331"/>
      <c r="D44" s="331"/>
      <c r="E44" s="332"/>
      <c r="F44" s="324">
        <f>SUM(K44:K48)</f>
        <v>24</v>
      </c>
      <c r="G44" s="325"/>
      <c r="H44" s="342" t="s">
        <v>162</v>
      </c>
      <c r="I44" s="343"/>
      <c r="J44" s="344"/>
      <c r="K44" s="28">
        <f t="shared" ref="K44:K53" si="1">INDEX(P$14:Q$80,MATCH(H44,P$14:P$80,0),2)</f>
        <v>1</v>
      </c>
      <c r="L44" s="29" t="s">
        <v>143</v>
      </c>
      <c r="P44" s="27" t="s">
        <v>188</v>
      </c>
      <c r="Q44" s="27">
        <v>9</v>
      </c>
    </row>
    <row r="45" spans="1:18" ht="17" customHeight="1" thickBot="1" x14ac:dyDescent="0.25">
      <c r="A45" s="340"/>
      <c r="B45" s="333"/>
      <c r="C45" s="334"/>
      <c r="D45" s="334"/>
      <c r="E45" s="335"/>
      <c r="F45" s="326"/>
      <c r="G45" s="327"/>
      <c r="H45" s="315" t="s">
        <v>163</v>
      </c>
      <c r="I45" s="316"/>
      <c r="J45" s="317"/>
      <c r="K45" s="28">
        <f t="shared" si="1"/>
        <v>8</v>
      </c>
      <c r="L45" s="30" t="s">
        <v>164</v>
      </c>
      <c r="P45" s="27" t="s">
        <v>210</v>
      </c>
      <c r="Q45" s="27">
        <v>30</v>
      </c>
    </row>
    <row r="46" spans="1:18" ht="17" customHeight="1" thickBot="1" x14ac:dyDescent="0.25">
      <c r="A46" s="340"/>
      <c r="B46" s="336"/>
      <c r="C46" s="337"/>
      <c r="D46" s="337"/>
      <c r="E46" s="338"/>
      <c r="F46" s="326"/>
      <c r="G46" s="327"/>
      <c r="H46" s="315" t="s">
        <v>165</v>
      </c>
      <c r="I46" s="316"/>
      <c r="J46" s="317"/>
      <c r="K46" s="28">
        <f t="shared" si="1"/>
        <v>-1</v>
      </c>
      <c r="L46" s="30" t="s">
        <v>166</v>
      </c>
      <c r="P46" s="27" t="s">
        <v>163</v>
      </c>
      <c r="Q46" s="27">
        <v>8</v>
      </c>
    </row>
    <row r="47" spans="1:18" ht="17" thickBot="1" x14ac:dyDescent="0.25">
      <c r="A47" s="340"/>
      <c r="B47" s="318" t="s">
        <v>281</v>
      </c>
      <c r="C47" s="319"/>
      <c r="D47" s="319"/>
      <c r="E47" s="320"/>
      <c r="F47" s="326"/>
      <c r="G47" s="327"/>
      <c r="H47" s="315" t="s">
        <v>167</v>
      </c>
      <c r="I47" s="316"/>
      <c r="J47" s="317"/>
      <c r="K47" s="28">
        <f t="shared" si="1"/>
        <v>4</v>
      </c>
      <c r="L47" s="30" t="s">
        <v>168</v>
      </c>
      <c r="P47" s="27" t="s">
        <v>211</v>
      </c>
      <c r="Q47" s="27">
        <v>5</v>
      </c>
    </row>
    <row r="48" spans="1:18" ht="17" thickBot="1" x14ac:dyDescent="0.25">
      <c r="A48" s="341"/>
      <c r="B48" s="321"/>
      <c r="C48" s="322"/>
      <c r="D48" s="322"/>
      <c r="E48" s="323"/>
      <c r="F48" s="328"/>
      <c r="G48" s="329"/>
      <c r="H48" s="345" t="s">
        <v>187</v>
      </c>
      <c r="I48" s="346"/>
      <c r="J48" s="347"/>
      <c r="K48" s="28">
        <f t="shared" si="1"/>
        <v>12</v>
      </c>
      <c r="L48" s="31" t="s">
        <v>170</v>
      </c>
      <c r="O48" s="32"/>
      <c r="P48" s="27" t="s">
        <v>212</v>
      </c>
      <c r="Q48" s="27">
        <v>7</v>
      </c>
      <c r="R48" s="32"/>
    </row>
    <row r="49" spans="1:18" ht="16" customHeight="1" thickBot="1" x14ac:dyDescent="0.25">
      <c r="A49" s="339">
        <v>9</v>
      </c>
      <c r="B49" s="330" t="s">
        <v>299</v>
      </c>
      <c r="C49" s="331"/>
      <c r="D49" s="331"/>
      <c r="E49" s="332"/>
      <c r="F49" s="324">
        <f>SUM(K49:K53)</f>
        <v>25</v>
      </c>
      <c r="G49" s="325"/>
      <c r="H49" s="342" t="s">
        <v>202</v>
      </c>
      <c r="I49" s="343"/>
      <c r="J49" s="344"/>
      <c r="K49" s="28">
        <f t="shared" si="1"/>
        <v>2</v>
      </c>
      <c r="L49" s="29" t="s">
        <v>143</v>
      </c>
      <c r="O49" s="32"/>
      <c r="P49" s="27" t="s">
        <v>200</v>
      </c>
      <c r="Q49" s="27">
        <v>12</v>
      </c>
      <c r="R49" s="32"/>
    </row>
    <row r="50" spans="1:18" ht="16" customHeight="1" thickBot="1" x14ac:dyDescent="0.25">
      <c r="A50" s="340"/>
      <c r="B50" s="333"/>
      <c r="C50" s="334"/>
      <c r="D50" s="334"/>
      <c r="E50" s="335"/>
      <c r="F50" s="326"/>
      <c r="G50" s="327"/>
      <c r="H50" s="315" t="s">
        <v>163</v>
      </c>
      <c r="I50" s="316"/>
      <c r="J50" s="317"/>
      <c r="K50" s="28">
        <f t="shared" si="1"/>
        <v>8</v>
      </c>
      <c r="L50" s="30" t="s">
        <v>164</v>
      </c>
      <c r="O50" s="32"/>
      <c r="P50" s="27" t="s">
        <v>187</v>
      </c>
      <c r="Q50" s="27">
        <v>12</v>
      </c>
      <c r="R50" s="32"/>
    </row>
    <row r="51" spans="1:18" ht="16" customHeight="1" thickBot="1" x14ac:dyDescent="0.25">
      <c r="A51" s="340"/>
      <c r="B51" s="336"/>
      <c r="C51" s="337"/>
      <c r="D51" s="337"/>
      <c r="E51" s="338"/>
      <c r="F51" s="326"/>
      <c r="G51" s="327"/>
      <c r="H51" s="315" t="s">
        <v>165</v>
      </c>
      <c r="I51" s="316"/>
      <c r="J51" s="317"/>
      <c r="K51" s="28">
        <f t="shared" si="1"/>
        <v>-1</v>
      </c>
      <c r="L51" s="30" t="s">
        <v>166</v>
      </c>
      <c r="O51" s="32"/>
      <c r="P51" s="27" t="s">
        <v>213</v>
      </c>
      <c r="Q51" s="27">
        <v>12</v>
      </c>
      <c r="R51" s="32"/>
    </row>
    <row r="52" spans="1:18" ht="17" thickBot="1" x14ac:dyDescent="0.25">
      <c r="A52" s="340"/>
      <c r="B52" s="318" t="s">
        <v>300</v>
      </c>
      <c r="C52" s="319"/>
      <c r="D52" s="319"/>
      <c r="E52" s="320"/>
      <c r="F52" s="326"/>
      <c r="G52" s="327"/>
      <c r="H52" s="315" t="s">
        <v>167</v>
      </c>
      <c r="I52" s="316"/>
      <c r="J52" s="317"/>
      <c r="K52" s="28">
        <f t="shared" si="1"/>
        <v>4</v>
      </c>
      <c r="L52" s="30" t="s">
        <v>168</v>
      </c>
      <c r="O52" s="32"/>
      <c r="P52" s="27" t="s">
        <v>206</v>
      </c>
      <c r="Q52" s="27">
        <v>6</v>
      </c>
      <c r="R52" s="32"/>
    </row>
    <row r="53" spans="1:18" ht="17" thickBot="1" x14ac:dyDescent="0.25">
      <c r="A53" s="341"/>
      <c r="B53" s="321"/>
      <c r="C53" s="322"/>
      <c r="D53" s="322"/>
      <c r="E53" s="323"/>
      <c r="F53" s="328"/>
      <c r="G53" s="329"/>
      <c r="H53" s="345" t="s">
        <v>187</v>
      </c>
      <c r="I53" s="346"/>
      <c r="J53" s="347"/>
      <c r="K53" s="28">
        <f t="shared" si="1"/>
        <v>12</v>
      </c>
      <c r="L53" s="31" t="s">
        <v>170</v>
      </c>
      <c r="O53" s="32"/>
      <c r="P53" s="27" t="s">
        <v>167</v>
      </c>
      <c r="Q53" s="27">
        <v>4</v>
      </c>
      <c r="R53" s="32"/>
    </row>
    <row r="54" spans="1:18" ht="17" customHeight="1" thickBot="1" x14ac:dyDescent="0.25">
      <c r="A54" s="339">
        <v>10</v>
      </c>
      <c r="B54" s="330" t="s">
        <v>301</v>
      </c>
      <c r="C54" s="331"/>
      <c r="D54" s="331"/>
      <c r="E54" s="332"/>
      <c r="F54" s="324">
        <f>SUM(K54:K58)</f>
        <v>25</v>
      </c>
      <c r="G54" s="325"/>
      <c r="H54" s="342" t="s">
        <v>162</v>
      </c>
      <c r="I54" s="343"/>
      <c r="J54" s="344"/>
      <c r="K54" s="28">
        <v>1</v>
      </c>
      <c r="L54" s="29" t="s">
        <v>143</v>
      </c>
    </row>
    <row r="55" spans="1:18" ht="17" customHeight="1" thickBot="1" x14ac:dyDescent="0.25">
      <c r="A55" s="340"/>
      <c r="B55" s="333"/>
      <c r="C55" s="334"/>
      <c r="D55" s="334"/>
      <c r="E55" s="335"/>
      <c r="F55" s="326"/>
      <c r="G55" s="327"/>
      <c r="H55" s="315" t="s">
        <v>200</v>
      </c>
      <c r="I55" s="316"/>
      <c r="J55" s="317"/>
      <c r="K55" s="28">
        <v>12</v>
      </c>
      <c r="L55" s="30" t="s">
        <v>164</v>
      </c>
    </row>
    <row r="56" spans="1:18" ht="17" customHeight="1" thickBot="1" x14ac:dyDescent="0.25">
      <c r="A56" s="340"/>
      <c r="B56" s="336"/>
      <c r="C56" s="337"/>
      <c r="D56" s="337"/>
      <c r="E56" s="338"/>
      <c r="F56" s="326"/>
      <c r="G56" s="327"/>
      <c r="H56" s="315" t="s">
        <v>206</v>
      </c>
      <c r="I56" s="316"/>
      <c r="J56" s="317"/>
      <c r="K56" s="28">
        <v>6</v>
      </c>
      <c r="L56" s="30" t="s">
        <v>166</v>
      </c>
    </row>
    <row r="57" spans="1:18" ht="17" thickBot="1" x14ac:dyDescent="0.25">
      <c r="A57" s="340"/>
      <c r="B57" s="318" t="s">
        <v>200</v>
      </c>
      <c r="C57" s="319"/>
      <c r="D57" s="319"/>
      <c r="E57" s="320"/>
      <c r="F57" s="326"/>
      <c r="G57" s="327"/>
      <c r="H57" s="315" t="s">
        <v>167</v>
      </c>
      <c r="I57" s="316"/>
      <c r="J57" s="317"/>
      <c r="K57" s="28">
        <v>4</v>
      </c>
      <c r="L57" s="30" t="s">
        <v>168</v>
      </c>
    </row>
    <row r="58" spans="1:18" ht="17" thickBot="1" x14ac:dyDescent="0.25">
      <c r="A58" s="341"/>
      <c r="B58" s="321"/>
      <c r="C58" s="322"/>
      <c r="D58" s="322"/>
      <c r="E58" s="323"/>
      <c r="F58" s="328"/>
      <c r="G58" s="329"/>
      <c r="H58" s="345" t="s">
        <v>169</v>
      </c>
      <c r="I58" s="346"/>
      <c r="J58" s="347"/>
      <c r="K58" s="28">
        <v>2</v>
      </c>
      <c r="L58" s="31" t="s">
        <v>170</v>
      </c>
    </row>
    <row r="59" spans="1:18" ht="17" customHeight="1" thickBot="1" x14ac:dyDescent="0.25">
      <c r="A59" s="339">
        <v>11</v>
      </c>
      <c r="B59" s="330" t="s">
        <v>302</v>
      </c>
      <c r="C59" s="331"/>
      <c r="D59" s="331"/>
      <c r="E59" s="332"/>
      <c r="F59" s="324">
        <f>SUM(K59:K63)</f>
        <v>26</v>
      </c>
      <c r="G59" s="325"/>
      <c r="H59" s="342" t="s">
        <v>199</v>
      </c>
      <c r="I59" s="343"/>
      <c r="J59" s="344"/>
      <c r="K59" s="28">
        <f t="shared" ref="K59:K68" si="2">INDEX(P$14:Q$80,MATCH(H59,P$14:P$80,0),2)</f>
        <v>2</v>
      </c>
      <c r="L59" s="29" t="s">
        <v>143</v>
      </c>
      <c r="O59" s="32"/>
      <c r="P59" s="32"/>
      <c r="Q59" s="32"/>
      <c r="R59" s="32"/>
    </row>
    <row r="60" spans="1:18" ht="17" customHeight="1" thickBot="1" x14ac:dyDescent="0.25">
      <c r="A60" s="340"/>
      <c r="B60" s="333"/>
      <c r="C60" s="334"/>
      <c r="D60" s="334"/>
      <c r="E60" s="335"/>
      <c r="F60" s="326"/>
      <c r="G60" s="327"/>
      <c r="H60" s="315" t="s">
        <v>163</v>
      </c>
      <c r="I60" s="316"/>
      <c r="J60" s="317"/>
      <c r="K60" s="28">
        <f t="shared" si="2"/>
        <v>8</v>
      </c>
      <c r="L60" s="30" t="s">
        <v>164</v>
      </c>
      <c r="O60" s="32"/>
      <c r="P60" s="32"/>
      <c r="Q60" s="32"/>
      <c r="R60" s="32"/>
    </row>
    <row r="61" spans="1:18" ht="17" customHeight="1" thickBot="1" x14ac:dyDescent="0.25">
      <c r="A61" s="340"/>
      <c r="B61" s="336"/>
      <c r="C61" s="337"/>
      <c r="D61" s="337"/>
      <c r="E61" s="338"/>
      <c r="F61" s="326"/>
      <c r="G61" s="327"/>
      <c r="H61" s="315" t="s">
        <v>203</v>
      </c>
      <c r="I61" s="316"/>
      <c r="J61" s="317"/>
      <c r="K61" s="28">
        <f t="shared" si="2"/>
        <v>5</v>
      </c>
      <c r="L61" s="30" t="s">
        <v>166</v>
      </c>
      <c r="O61" s="32"/>
      <c r="P61" s="33"/>
      <c r="Q61" s="33"/>
      <c r="R61" s="32"/>
    </row>
    <row r="62" spans="1:18" ht="17" thickBot="1" x14ac:dyDescent="0.25">
      <c r="A62" s="340"/>
      <c r="B62" s="318" t="s">
        <v>203</v>
      </c>
      <c r="C62" s="319"/>
      <c r="D62" s="319"/>
      <c r="E62" s="320"/>
      <c r="F62" s="326"/>
      <c r="G62" s="327"/>
      <c r="H62" s="315" t="s">
        <v>190</v>
      </c>
      <c r="I62" s="316"/>
      <c r="J62" s="317"/>
      <c r="K62" s="28">
        <f t="shared" si="2"/>
        <v>9</v>
      </c>
      <c r="L62" s="30" t="s">
        <v>168</v>
      </c>
      <c r="O62" s="32"/>
      <c r="P62" s="33"/>
      <c r="Q62" s="33"/>
      <c r="R62" s="32"/>
    </row>
    <row r="63" spans="1:18" ht="17" thickBot="1" x14ac:dyDescent="0.25">
      <c r="A63" s="341"/>
      <c r="B63" s="321"/>
      <c r="C63" s="322"/>
      <c r="D63" s="322"/>
      <c r="E63" s="323"/>
      <c r="F63" s="328"/>
      <c r="G63" s="329"/>
      <c r="H63" s="345" t="s">
        <v>169</v>
      </c>
      <c r="I63" s="346"/>
      <c r="J63" s="347"/>
      <c r="K63" s="28">
        <f t="shared" si="2"/>
        <v>2</v>
      </c>
      <c r="L63" s="31" t="s">
        <v>170</v>
      </c>
      <c r="O63" s="32"/>
      <c r="P63" s="33"/>
      <c r="Q63" s="33"/>
      <c r="R63" s="32"/>
    </row>
    <row r="64" spans="1:18" ht="17" customHeight="1" thickBot="1" x14ac:dyDescent="0.25">
      <c r="A64" s="339">
        <v>12</v>
      </c>
      <c r="B64" s="330" t="s">
        <v>287</v>
      </c>
      <c r="C64" s="331"/>
      <c r="D64" s="331"/>
      <c r="E64" s="332"/>
      <c r="F64" s="324">
        <f>SUM(K64:K68)</f>
        <v>26</v>
      </c>
      <c r="G64" s="325"/>
      <c r="H64" s="342" t="s">
        <v>162</v>
      </c>
      <c r="I64" s="343"/>
      <c r="J64" s="344"/>
      <c r="K64" s="28">
        <f t="shared" si="2"/>
        <v>1</v>
      </c>
      <c r="L64" s="29" t="s">
        <v>143</v>
      </c>
    </row>
    <row r="65" spans="1:18" ht="17" customHeight="1" thickBot="1" x14ac:dyDescent="0.25">
      <c r="A65" s="340"/>
      <c r="B65" s="333"/>
      <c r="C65" s="334"/>
      <c r="D65" s="334"/>
      <c r="E65" s="335"/>
      <c r="F65" s="326"/>
      <c r="G65" s="327"/>
      <c r="H65" s="315" t="s">
        <v>196</v>
      </c>
      <c r="I65" s="316"/>
      <c r="J65" s="317"/>
      <c r="K65" s="28">
        <f t="shared" si="2"/>
        <v>1</v>
      </c>
      <c r="L65" s="30" t="s">
        <v>164</v>
      </c>
    </row>
    <row r="66" spans="1:18" ht="17" customHeight="1" thickBot="1" x14ac:dyDescent="0.25">
      <c r="A66" s="340"/>
      <c r="B66" s="336"/>
      <c r="C66" s="337"/>
      <c r="D66" s="337"/>
      <c r="E66" s="338"/>
      <c r="F66" s="326"/>
      <c r="G66" s="327"/>
      <c r="H66" s="315" t="s">
        <v>206</v>
      </c>
      <c r="I66" s="316"/>
      <c r="J66" s="317"/>
      <c r="K66" s="28">
        <f t="shared" si="2"/>
        <v>6</v>
      </c>
      <c r="L66" s="30" t="s">
        <v>166</v>
      </c>
    </row>
    <row r="67" spans="1:18" ht="17" thickBot="1" x14ac:dyDescent="0.25">
      <c r="A67" s="340"/>
      <c r="B67" s="318" t="s">
        <v>280</v>
      </c>
      <c r="C67" s="319"/>
      <c r="D67" s="319"/>
      <c r="E67" s="320"/>
      <c r="F67" s="326"/>
      <c r="G67" s="327"/>
      <c r="H67" s="315" t="s">
        <v>167</v>
      </c>
      <c r="I67" s="316"/>
      <c r="J67" s="317"/>
      <c r="K67" s="28">
        <f t="shared" si="2"/>
        <v>4</v>
      </c>
      <c r="L67" s="30" t="s">
        <v>168</v>
      </c>
    </row>
    <row r="68" spans="1:18" ht="17" thickBot="1" x14ac:dyDescent="0.25">
      <c r="A68" s="341"/>
      <c r="B68" s="321"/>
      <c r="C68" s="322"/>
      <c r="D68" s="322"/>
      <c r="E68" s="323"/>
      <c r="F68" s="328"/>
      <c r="G68" s="329"/>
      <c r="H68" s="345" t="s">
        <v>215</v>
      </c>
      <c r="I68" s="346"/>
      <c r="J68" s="347"/>
      <c r="K68" s="28">
        <f t="shared" si="2"/>
        <v>14</v>
      </c>
      <c r="L68" s="31" t="s">
        <v>170</v>
      </c>
      <c r="O68" s="32"/>
      <c r="P68" s="32"/>
      <c r="Q68" s="32"/>
      <c r="R68" s="32"/>
    </row>
    <row r="69" spans="1:18" ht="17" customHeight="1" thickBot="1" x14ac:dyDescent="0.25">
      <c r="A69" s="339">
        <v>13</v>
      </c>
      <c r="B69" s="330" t="s">
        <v>303</v>
      </c>
      <c r="C69" s="331"/>
      <c r="D69" s="331"/>
      <c r="E69" s="332"/>
      <c r="F69" s="324">
        <f>SUM(K69:K73)</f>
        <v>27</v>
      </c>
      <c r="G69" s="325"/>
      <c r="H69" s="342" t="s">
        <v>188</v>
      </c>
      <c r="I69" s="343"/>
      <c r="J69" s="344"/>
      <c r="K69" s="28">
        <f>INDEX(P24:Q180,MATCH(H69,P24:P180,0),2)</f>
        <v>9</v>
      </c>
      <c r="L69" s="29" t="s">
        <v>143</v>
      </c>
      <c r="O69" s="32"/>
      <c r="P69" s="33"/>
      <c r="Q69" s="33"/>
      <c r="R69" s="32"/>
    </row>
    <row r="70" spans="1:18" ht="17" customHeight="1" thickBot="1" x14ac:dyDescent="0.25">
      <c r="A70" s="340"/>
      <c r="B70" s="333"/>
      <c r="C70" s="334"/>
      <c r="D70" s="334"/>
      <c r="E70" s="335"/>
      <c r="F70" s="326"/>
      <c r="G70" s="327"/>
      <c r="H70" s="315" t="s">
        <v>163</v>
      </c>
      <c r="I70" s="316" t="s">
        <v>163</v>
      </c>
      <c r="J70" s="317" t="s">
        <v>163</v>
      </c>
      <c r="K70" s="28">
        <f>INDEX(P25:Q181,MATCH(H70,P25:P181,0),2)</f>
        <v>8</v>
      </c>
      <c r="L70" s="30" t="s">
        <v>164</v>
      </c>
      <c r="O70" s="32"/>
      <c r="P70" s="33"/>
      <c r="Q70" s="32"/>
      <c r="R70" s="32"/>
    </row>
    <row r="71" spans="1:18" ht="17" customHeight="1" thickBot="1" x14ac:dyDescent="0.25">
      <c r="A71" s="340"/>
      <c r="B71" s="336"/>
      <c r="C71" s="337"/>
      <c r="D71" s="337"/>
      <c r="E71" s="338"/>
      <c r="F71" s="326"/>
      <c r="G71" s="327"/>
      <c r="H71" s="315" t="s">
        <v>165</v>
      </c>
      <c r="I71" s="316" t="s">
        <v>165</v>
      </c>
      <c r="J71" s="317" t="s">
        <v>165</v>
      </c>
      <c r="K71" s="28">
        <f>INDEX(P26:Q182,MATCH(H71,P26:P182,0),2)</f>
        <v>-1</v>
      </c>
      <c r="L71" s="30" t="s">
        <v>166</v>
      </c>
      <c r="O71" s="32"/>
      <c r="P71" s="33"/>
      <c r="Q71" s="32"/>
      <c r="R71" s="32"/>
    </row>
    <row r="72" spans="1:18" ht="17" thickBot="1" x14ac:dyDescent="0.25">
      <c r="A72" s="340"/>
      <c r="B72" s="318" t="s">
        <v>186</v>
      </c>
      <c r="C72" s="319"/>
      <c r="D72" s="319"/>
      <c r="E72" s="320"/>
      <c r="F72" s="326"/>
      <c r="G72" s="327"/>
      <c r="H72" s="37" t="s">
        <v>190</v>
      </c>
      <c r="I72" s="38" t="s">
        <v>191</v>
      </c>
      <c r="J72" s="39" t="s">
        <v>191</v>
      </c>
      <c r="K72" s="28">
        <v>9</v>
      </c>
      <c r="L72" s="30" t="s">
        <v>168</v>
      </c>
      <c r="O72" s="32"/>
      <c r="P72" s="33"/>
      <c r="Q72" s="32"/>
      <c r="R72" s="32"/>
    </row>
    <row r="73" spans="1:18" ht="17" thickBot="1" x14ac:dyDescent="0.25">
      <c r="A73" s="341"/>
      <c r="B73" s="321"/>
      <c r="C73" s="322"/>
      <c r="D73" s="322"/>
      <c r="E73" s="323"/>
      <c r="F73" s="328"/>
      <c r="G73" s="329"/>
      <c r="H73" s="40" t="s">
        <v>169</v>
      </c>
      <c r="I73" s="41" t="s">
        <v>193</v>
      </c>
      <c r="J73" s="42" t="s">
        <v>193</v>
      </c>
      <c r="K73" s="28">
        <v>2</v>
      </c>
      <c r="L73" s="31" t="s">
        <v>170</v>
      </c>
      <c r="O73" s="32"/>
      <c r="P73" s="33"/>
      <c r="Q73" s="32"/>
      <c r="R73" s="32"/>
    </row>
    <row r="74" spans="1:18" ht="17" customHeight="1" thickBot="1" x14ac:dyDescent="0.25">
      <c r="A74" s="339">
        <v>14</v>
      </c>
      <c r="B74" s="330" t="s">
        <v>304</v>
      </c>
      <c r="C74" s="331"/>
      <c r="D74" s="331"/>
      <c r="E74" s="332"/>
      <c r="F74" s="324">
        <f>SUM(K74:K78)</f>
        <v>27</v>
      </c>
      <c r="G74" s="325"/>
      <c r="H74" s="342" t="s">
        <v>198</v>
      </c>
      <c r="I74" s="343"/>
      <c r="J74" s="344"/>
      <c r="K74" s="28">
        <f>INDEX(P34:Q130,MATCH(H74,P34:P130,0),2)</f>
        <v>4</v>
      </c>
      <c r="L74" s="29" t="s">
        <v>143</v>
      </c>
    </row>
    <row r="75" spans="1:18" ht="17" customHeight="1" thickBot="1" x14ac:dyDescent="0.25">
      <c r="A75" s="340"/>
      <c r="B75" s="333"/>
      <c r="C75" s="334"/>
      <c r="D75" s="334"/>
      <c r="E75" s="335"/>
      <c r="F75" s="326"/>
      <c r="G75" s="327"/>
      <c r="H75" s="315" t="s">
        <v>200</v>
      </c>
      <c r="I75" s="316"/>
      <c r="J75" s="317"/>
      <c r="K75" s="28">
        <f>INDEX(P35:Q131,MATCH(H75,P35:P131,0),2)</f>
        <v>12</v>
      </c>
      <c r="L75" s="30" t="s">
        <v>164</v>
      </c>
    </row>
    <row r="76" spans="1:18" ht="17" customHeight="1" thickBot="1" x14ac:dyDescent="0.25">
      <c r="A76" s="340"/>
      <c r="B76" s="336"/>
      <c r="C76" s="337"/>
      <c r="D76" s="337"/>
      <c r="E76" s="338"/>
      <c r="F76" s="326"/>
      <c r="G76" s="327"/>
      <c r="H76" s="315" t="s">
        <v>165</v>
      </c>
      <c r="I76" s="316"/>
      <c r="J76" s="317"/>
      <c r="K76" s="28">
        <v>-1</v>
      </c>
      <c r="L76" s="30" t="s">
        <v>166</v>
      </c>
    </row>
    <row r="77" spans="1:18" ht="17" thickBot="1" x14ac:dyDescent="0.25">
      <c r="A77" s="340"/>
      <c r="B77" s="318" t="s">
        <v>305</v>
      </c>
      <c r="C77" s="319"/>
      <c r="D77" s="319"/>
      <c r="E77" s="320"/>
      <c r="F77" s="326"/>
      <c r="G77" s="327"/>
      <c r="H77" s="315" t="s">
        <v>182</v>
      </c>
      <c r="I77" s="316"/>
      <c r="J77" s="317"/>
      <c r="K77" s="28">
        <v>10</v>
      </c>
      <c r="L77" s="30" t="s">
        <v>168</v>
      </c>
    </row>
    <row r="78" spans="1:18" ht="17" thickBot="1" x14ac:dyDescent="0.25">
      <c r="A78" s="341"/>
      <c r="B78" s="321"/>
      <c r="C78" s="322"/>
      <c r="D78" s="322"/>
      <c r="E78" s="323"/>
      <c r="F78" s="328"/>
      <c r="G78" s="329"/>
      <c r="H78" s="345" t="s">
        <v>169</v>
      </c>
      <c r="I78" s="346"/>
      <c r="J78" s="347"/>
      <c r="K78" s="28">
        <v>2</v>
      </c>
      <c r="L78" s="31" t="s">
        <v>170</v>
      </c>
      <c r="O78" s="32"/>
      <c r="P78" s="32"/>
      <c r="Q78" s="32"/>
      <c r="R78" s="32"/>
    </row>
    <row r="79" spans="1:18" ht="17" customHeight="1" thickBot="1" x14ac:dyDescent="0.25">
      <c r="A79" s="339">
        <v>15</v>
      </c>
      <c r="B79" s="330" t="s">
        <v>306</v>
      </c>
      <c r="C79" s="331"/>
      <c r="D79" s="331"/>
      <c r="E79" s="332"/>
      <c r="F79" s="324">
        <f>SUM(K79:K83)</f>
        <v>31</v>
      </c>
      <c r="G79" s="325"/>
      <c r="H79" s="342" t="s">
        <v>162</v>
      </c>
      <c r="I79" s="343"/>
      <c r="J79" s="344"/>
      <c r="K79" s="28">
        <v>1</v>
      </c>
      <c r="L79" s="29" t="s">
        <v>143</v>
      </c>
      <c r="O79" s="32"/>
      <c r="P79" s="27" t="s">
        <v>214</v>
      </c>
      <c r="Q79" s="27">
        <v>4</v>
      </c>
      <c r="R79" s="32"/>
    </row>
    <row r="80" spans="1:18" ht="17" customHeight="1" thickBot="1" x14ac:dyDescent="0.25">
      <c r="A80" s="340"/>
      <c r="B80" s="333"/>
      <c r="C80" s="334"/>
      <c r="D80" s="334"/>
      <c r="E80" s="335"/>
      <c r="F80" s="326"/>
      <c r="G80" s="327"/>
      <c r="H80" s="315" t="s">
        <v>163</v>
      </c>
      <c r="I80" s="316"/>
      <c r="J80" s="317"/>
      <c r="K80" s="28">
        <f>INDEX(P30:Q71,MATCH(H80,P30:P71,0),2)</f>
        <v>8</v>
      </c>
      <c r="L80" s="30" t="s">
        <v>164</v>
      </c>
      <c r="O80" s="32"/>
      <c r="P80" s="27" t="s">
        <v>215</v>
      </c>
      <c r="Q80" s="27">
        <v>14</v>
      </c>
      <c r="R80" s="32"/>
    </row>
    <row r="81" spans="1:18" ht="17" customHeight="1" thickBot="1" x14ac:dyDescent="0.25">
      <c r="A81" s="340"/>
      <c r="B81" s="336"/>
      <c r="C81" s="337"/>
      <c r="D81" s="337"/>
      <c r="E81" s="338"/>
      <c r="F81" s="326"/>
      <c r="G81" s="327"/>
      <c r="H81" s="315" t="s">
        <v>179</v>
      </c>
      <c r="I81" s="316"/>
      <c r="J81" s="317"/>
      <c r="K81" s="28">
        <v>6</v>
      </c>
      <c r="L81" s="30" t="s">
        <v>166</v>
      </c>
      <c r="O81" s="32"/>
      <c r="P81" s="33"/>
      <c r="Q81" s="32"/>
      <c r="R81" s="32"/>
    </row>
    <row r="82" spans="1:18" ht="17" thickBot="1" x14ac:dyDescent="0.25">
      <c r="A82" s="340"/>
      <c r="B82" s="318" t="s">
        <v>212</v>
      </c>
      <c r="C82" s="319"/>
      <c r="D82" s="319"/>
      <c r="E82" s="320"/>
      <c r="F82" s="326"/>
      <c r="G82" s="327"/>
      <c r="H82" s="315" t="s">
        <v>167</v>
      </c>
      <c r="I82" s="316"/>
      <c r="J82" s="317"/>
      <c r="K82" s="28">
        <f>INDEX(P32:Q73,MATCH(H82,P32:P73,0),2)</f>
        <v>4</v>
      </c>
      <c r="L82" s="30" t="s">
        <v>168</v>
      </c>
      <c r="O82" s="32"/>
      <c r="P82" s="33"/>
      <c r="Q82" s="32"/>
      <c r="R82" s="32"/>
    </row>
    <row r="83" spans="1:18" ht="17" thickBot="1" x14ac:dyDescent="0.25">
      <c r="A83" s="341"/>
      <c r="B83" s="321"/>
      <c r="C83" s="322"/>
      <c r="D83" s="322"/>
      <c r="E83" s="323"/>
      <c r="F83" s="328"/>
      <c r="G83" s="329"/>
      <c r="H83" s="345" t="s">
        <v>187</v>
      </c>
      <c r="I83" s="346"/>
      <c r="J83" s="347"/>
      <c r="K83" s="28">
        <f>INDEX(P33:Q129,MATCH(H83,P33:P129,0),2)</f>
        <v>12</v>
      </c>
      <c r="L83" s="31" t="s">
        <v>170</v>
      </c>
      <c r="O83" s="32"/>
      <c r="P83" s="33"/>
      <c r="Q83" s="32"/>
      <c r="R83" s="32"/>
    </row>
    <row r="84" spans="1:18" ht="17" customHeight="1" thickBot="1" x14ac:dyDescent="0.25">
      <c r="A84" s="339">
        <v>16</v>
      </c>
      <c r="B84" s="330" t="s">
        <v>307</v>
      </c>
      <c r="C84" s="331"/>
      <c r="D84" s="331"/>
      <c r="E84" s="332"/>
      <c r="F84" s="324">
        <f>SUM(K84:K88)</f>
        <v>31</v>
      </c>
      <c r="G84" s="325"/>
      <c r="H84" s="342" t="s">
        <v>202</v>
      </c>
      <c r="I84" s="343"/>
      <c r="J84" s="344"/>
      <c r="K84" s="28">
        <f t="shared" ref="K84:K128" si="3">INDEX(P$14:Q$80,MATCH(H84,P$14:P$80,0),2)</f>
        <v>2</v>
      </c>
      <c r="L84" s="29" t="s">
        <v>143</v>
      </c>
      <c r="O84" s="32"/>
      <c r="P84" s="33"/>
      <c r="Q84" s="33"/>
      <c r="R84" s="32"/>
    </row>
    <row r="85" spans="1:18" ht="17" customHeight="1" thickBot="1" x14ac:dyDescent="0.25">
      <c r="A85" s="340"/>
      <c r="B85" s="333"/>
      <c r="C85" s="334"/>
      <c r="D85" s="334"/>
      <c r="E85" s="335"/>
      <c r="F85" s="326"/>
      <c r="G85" s="327"/>
      <c r="H85" s="315" t="s">
        <v>212</v>
      </c>
      <c r="I85" s="316"/>
      <c r="J85" s="317"/>
      <c r="K85" s="28">
        <f t="shared" si="3"/>
        <v>7</v>
      </c>
      <c r="L85" s="30" t="s">
        <v>164</v>
      </c>
      <c r="O85" s="32"/>
      <c r="P85" s="33"/>
      <c r="Q85" s="32"/>
      <c r="R85" s="32"/>
    </row>
    <row r="86" spans="1:18" ht="17" customHeight="1" thickBot="1" x14ac:dyDescent="0.25">
      <c r="A86" s="340"/>
      <c r="B86" s="336"/>
      <c r="C86" s="337"/>
      <c r="D86" s="337"/>
      <c r="E86" s="338"/>
      <c r="F86" s="326"/>
      <c r="G86" s="327"/>
      <c r="H86" s="315" t="s">
        <v>206</v>
      </c>
      <c r="I86" s="316"/>
      <c r="J86" s="317"/>
      <c r="K86" s="28">
        <f t="shared" si="3"/>
        <v>6</v>
      </c>
      <c r="L86" s="30" t="s">
        <v>166</v>
      </c>
      <c r="O86" s="32"/>
      <c r="P86" s="33"/>
      <c r="Q86" s="32"/>
      <c r="R86" s="32"/>
    </row>
    <row r="87" spans="1:18" ht="17" thickBot="1" x14ac:dyDescent="0.25">
      <c r="A87" s="340"/>
      <c r="B87" s="318" t="s">
        <v>289</v>
      </c>
      <c r="C87" s="319"/>
      <c r="D87" s="319"/>
      <c r="E87" s="320"/>
      <c r="F87" s="326"/>
      <c r="G87" s="327"/>
      <c r="H87" s="315" t="s">
        <v>167</v>
      </c>
      <c r="I87" s="316"/>
      <c r="J87" s="317"/>
      <c r="K87" s="28">
        <f t="shared" si="3"/>
        <v>4</v>
      </c>
      <c r="L87" s="30" t="s">
        <v>168</v>
      </c>
      <c r="O87" s="32"/>
      <c r="P87" s="33"/>
      <c r="Q87" s="32"/>
      <c r="R87" s="32"/>
    </row>
    <row r="88" spans="1:18" ht="17" thickBot="1" x14ac:dyDescent="0.25">
      <c r="A88" s="341"/>
      <c r="B88" s="321"/>
      <c r="C88" s="322"/>
      <c r="D88" s="322"/>
      <c r="E88" s="323"/>
      <c r="F88" s="328"/>
      <c r="G88" s="329"/>
      <c r="H88" s="345" t="s">
        <v>187</v>
      </c>
      <c r="I88" s="346"/>
      <c r="J88" s="347"/>
      <c r="K88" s="28">
        <f t="shared" si="3"/>
        <v>12</v>
      </c>
      <c r="L88" s="31" t="s">
        <v>170</v>
      </c>
      <c r="O88" s="32"/>
      <c r="P88" s="33"/>
      <c r="Q88" s="32"/>
      <c r="R88" s="32"/>
    </row>
    <row r="89" spans="1:18" ht="17" customHeight="1" thickBot="1" x14ac:dyDescent="0.25">
      <c r="A89" s="339">
        <v>17</v>
      </c>
      <c r="B89" s="330" t="s">
        <v>308</v>
      </c>
      <c r="C89" s="331"/>
      <c r="D89" s="331"/>
      <c r="E89" s="332"/>
      <c r="F89" s="324">
        <f>SUM(K89:K93)</f>
        <v>31</v>
      </c>
      <c r="G89" s="325"/>
      <c r="H89" s="342" t="s">
        <v>199</v>
      </c>
      <c r="I89" s="343"/>
      <c r="J89" s="344"/>
      <c r="K89" s="28">
        <f t="shared" si="3"/>
        <v>2</v>
      </c>
      <c r="L89" s="29" t="s">
        <v>143</v>
      </c>
      <c r="O89" s="32"/>
      <c r="P89" s="32"/>
      <c r="Q89" s="32"/>
      <c r="R89" s="32"/>
    </row>
    <row r="90" spans="1:18" ht="17" customHeight="1" thickBot="1" x14ac:dyDescent="0.25">
      <c r="A90" s="340"/>
      <c r="B90" s="333"/>
      <c r="C90" s="334"/>
      <c r="D90" s="334"/>
      <c r="E90" s="335"/>
      <c r="F90" s="326"/>
      <c r="G90" s="327"/>
      <c r="H90" s="315" t="s">
        <v>212</v>
      </c>
      <c r="I90" s="316"/>
      <c r="J90" s="317"/>
      <c r="K90" s="28">
        <f t="shared" si="3"/>
        <v>7</v>
      </c>
      <c r="L90" s="30" t="s">
        <v>164</v>
      </c>
      <c r="O90" s="32"/>
      <c r="P90" s="32"/>
      <c r="Q90" s="32"/>
      <c r="R90" s="32"/>
    </row>
    <row r="91" spans="1:18" ht="17" customHeight="1" thickBot="1" x14ac:dyDescent="0.25">
      <c r="A91" s="340"/>
      <c r="B91" s="336"/>
      <c r="C91" s="337"/>
      <c r="D91" s="337"/>
      <c r="E91" s="338"/>
      <c r="F91" s="326"/>
      <c r="G91" s="327"/>
      <c r="H91" s="315" t="s">
        <v>206</v>
      </c>
      <c r="I91" s="316"/>
      <c r="J91" s="317"/>
      <c r="K91" s="28">
        <f t="shared" si="3"/>
        <v>6</v>
      </c>
      <c r="L91" s="30" t="s">
        <v>166</v>
      </c>
      <c r="O91" s="32"/>
      <c r="P91" s="33"/>
      <c r="Q91" s="33"/>
      <c r="R91" s="32"/>
    </row>
    <row r="92" spans="1:18" ht="17" thickBot="1" x14ac:dyDescent="0.25">
      <c r="A92" s="340"/>
      <c r="B92" s="318" t="s">
        <v>206</v>
      </c>
      <c r="C92" s="319"/>
      <c r="D92" s="319"/>
      <c r="E92" s="320"/>
      <c r="F92" s="326"/>
      <c r="G92" s="327"/>
      <c r="H92" s="315" t="s">
        <v>167</v>
      </c>
      <c r="I92" s="316"/>
      <c r="J92" s="317"/>
      <c r="K92" s="28">
        <f t="shared" si="3"/>
        <v>4</v>
      </c>
      <c r="L92" s="30" t="s">
        <v>168</v>
      </c>
      <c r="O92" s="32"/>
      <c r="P92" s="33"/>
      <c r="Q92" s="33"/>
      <c r="R92" s="32"/>
    </row>
    <row r="93" spans="1:18" ht="17" thickBot="1" x14ac:dyDescent="0.25">
      <c r="A93" s="341"/>
      <c r="B93" s="321"/>
      <c r="C93" s="322"/>
      <c r="D93" s="322"/>
      <c r="E93" s="323"/>
      <c r="F93" s="328"/>
      <c r="G93" s="329"/>
      <c r="H93" s="345" t="s">
        <v>187</v>
      </c>
      <c r="I93" s="346"/>
      <c r="J93" s="347"/>
      <c r="K93" s="28">
        <f t="shared" si="3"/>
        <v>12</v>
      </c>
      <c r="L93" s="31" t="s">
        <v>170</v>
      </c>
      <c r="O93" s="32"/>
      <c r="P93" s="33"/>
      <c r="Q93" s="33"/>
      <c r="R93" s="32"/>
    </row>
    <row r="94" spans="1:18" ht="17" customHeight="1" thickBot="1" x14ac:dyDescent="0.25">
      <c r="A94" s="339">
        <v>18</v>
      </c>
      <c r="B94" s="330" t="s">
        <v>309</v>
      </c>
      <c r="C94" s="331"/>
      <c r="D94" s="331"/>
      <c r="E94" s="332"/>
      <c r="F94" s="324">
        <f>SUM(K94:K98)</f>
        <v>31</v>
      </c>
      <c r="G94" s="325"/>
      <c r="H94" s="342" t="s">
        <v>162</v>
      </c>
      <c r="I94" s="343"/>
      <c r="J94" s="344"/>
      <c r="K94" s="28">
        <f t="shared" si="3"/>
        <v>1</v>
      </c>
      <c r="L94" s="29" t="s">
        <v>143</v>
      </c>
    </row>
    <row r="95" spans="1:18" ht="17" customHeight="1" thickBot="1" x14ac:dyDescent="0.25">
      <c r="A95" s="340"/>
      <c r="B95" s="333"/>
      <c r="C95" s="334"/>
      <c r="D95" s="334"/>
      <c r="E95" s="335"/>
      <c r="F95" s="326"/>
      <c r="G95" s="327"/>
      <c r="H95" s="315" t="s">
        <v>196</v>
      </c>
      <c r="I95" s="316"/>
      <c r="J95" s="317"/>
      <c r="K95" s="28">
        <f t="shared" si="3"/>
        <v>1</v>
      </c>
      <c r="L95" s="30" t="s">
        <v>164</v>
      </c>
    </row>
    <row r="96" spans="1:18" ht="17" customHeight="1" thickBot="1" x14ac:dyDescent="0.25">
      <c r="A96" s="340"/>
      <c r="B96" s="336"/>
      <c r="C96" s="337"/>
      <c r="D96" s="337"/>
      <c r="E96" s="338"/>
      <c r="F96" s="326"/>
      <c r="G96" s="327"/>
      <c r="H96" s="315" t="s">
        <v>206</v>
      </c>
      <c r="I96" s="316"/>
      <c r="J96" s="317"/>
      <c r="K96" s="28">
        <f t="shared" si="3"/>
        <v>6</v>
      </c>
      <c r="L96" s="30" t="s">
        <v>166</v>
      </c>
    </row>
    <row r="97" spans="1:18" ht="17" thickBot="1" x14ac:dyDescent="0.25">
      <c r="A97" s="340"/>
      <c r="B97" s="318" t="s">
        <v>199</v>
      </c>
      <c r="C97" s="319"/>
      <c r="D97" s="319"/>
      <c r="E97" s="320"/>
      <c r="F97" s="326"/>
      <c r="G97" s="327"/>
      <c r="H97" s="315" t="s">
        <v>167</v>
      </c>
      <c r="I97" s="316"/>
      <c r="J97" s="317"/>
      <c r="K97" s="28">
        <f t="shared" si="3"/>
        <v>4</v>
      </c>
      <c r="L97" s="30" t="s">
        <v>168</v>
      </c>
    </row>
    <row r="98" spans="1:18" ht="17" thickBot="1" x14ac:dyDescent="0.25">
      <c r="A98" s="341"/>
      <c r="B98" s="321"/>
      <c r="C98" s="322"/>
      <c r="D98" s="322"/>
      <c r="E98" s="323"/>
      <c r="F98" s="328"/>
      <c r="G98" s="329"/>
      <c r="H98" s="345" t="s">
        <v>185</v>
      </c>
      <c r="I98" s="346"/>
      <c r="J98" s="347"/>
      <c r="K98" s="28">
        <f t="shared" si="3"/>
        <v>19</v>
      </c>
      <c r="L98" s="31" t="s">
        <v>170</v>
      </c>
      <c r="O98" s="32"/>
      <c r="P98" s="32"/>
      <c r="Q98" s="32"/>
      <c r="R98" s="32"/>
    </row>
    <row r="99" spans="1:18" ht="17" customHeight="1" thickBot="1" x14ac:dyDescent="0.25">
      <c r="A99" s="339">
        <v>19</v>
      </c>
      <c r="B99" s="330" t="s">
        <v>310</v>
      </c>
      <c r="C99" s="331"/>
      <c r="D99" s="331"/>
      <c r="E99" s="332"/>
      <c r="F99" s="324">
        <f>SUM(K99:K103)</f>
        <v>32</v>
      </c>
      <c r="G99" s="325"/>
      <c r="H99" s="342" t="s">
        <v>188</v>
      </c>
      <c r="I99" s="343"/>
      <c r="J99" s="344"/>
      <c r="K99" s="28">
        <f t="shared" si="3"/>
        <v>9</v>
      </c>
      <c r="L99" s="29" t="s">
        <v>143</v>
      </c>
      <c r="O99" s="32"/>
      <c r="P99" s="32"/>
      <c r="Q99" s="32"/>
      <c r="R99" s="32"/>
    </row>
    <row r="100" spans="1:18" ht="17" customHeight="1" thickBot="1" x14ac:dyDescent="0.25">
      <c r="A100" s="340"/>
      <c r="B100" s="333"/>
      <c r="C100" s="334"/>
      <c r="D100" s="334"/>
      <c r="E100" s="335"/>
      <c r="F100" s="326"/>
      <c r="G100" s="327"/>
      <c r="H100" s="315" t="s">
        <v>211</v>
      </c>
      <c r="I100" s="316"/>
      <c r="J100" s="317"/>
      <c r="K100" s="28">
        <f t="shared" si="3"/>
        <v>5</v>
      </c>
      <c r="L100" s="30" t="s">
        <v>164</v>
      </c>
      <c r="O100" s="32"/>
      <c r="P100" s="32"/>
      <c r="Q100" s="32"/>
      <c r="R100" s="32"/>
    </row>
    <row r="101" spans="1:18" ht="17" customHeight="1" thickBot="1" x14ac:dyDescent="0.25">
      <c r="A101" s="340"/>
      <c r="B101" s="336"/>
      <c r="C101" s="337"/>
      <c r="D101" s="337"/>
      <c r="E101" s="338"/>
      <c r="F101" s="326"/>
      <c r="G101" s="327"/>
      <c r="H101" s="315" t="s">
        <v>213</v>
      </c>
      <c r="I101" s="316"/>
      <c r="J101" s="317"/>
      <c r="K101" s="28">
        <f t="shared" si="3"/>
        <v>12</v>
      </c>
      <c r="L101" s="30" t="s">
        <v>166</v>
      </c>
      <c r="O101" s="32"/>
      <c r="P101" s="33"/>
      <c r="Q101" s="33"/>
      <c r="R101" s="32"/>
    </row>
    <row r="102" spans="1:18" ht="17" thickBot="1" x14ac:dyDescent="0.25">
      <c r="A102" s="340"/>
      <c r="B102" s="318" t="s">
        <v>311</v>
      </c>
      <c r="C102" s="319"/>
      <c r="D102" s="319"/>
      <c r="E102" s="320"/>
      <c r="F102" s="326"/>
      <c r="G102" s="327"/>
      <c r="H102" s="315" t="s">
        <v>167</v>
      </c>
      <c r="I102" s="316"/>
      <c r="J102" s="317"/>
      <c r="K102" s="28">
        <f t="shared" si="3"/>
        <v>4</v>
      </c>
      <c r="L102" s="30" t="s">
        <v>168</v>
      </c>
      <c r="O102" s="32"/>
      <c r="P102" s="33"/>
      <c r="Q102" s="33"/>
      <c r="R102" s="32"/>
    </row>
    <row r="103" spans="1:18" ht="17" thickBot="1" x14ac:dyDescent="0.25">
      <c r="A103" s="341"/>
      <c r="B103" s="321"/>
      <c r="C103" s="322"/>
      <c r="D103" s="322"/>
      <c r="E103" s="323"/>
      <c r="F103" s="328"/>
      <c r="G103" s="329"/>
      <c r="H103" s="345" t="s">
        <v>169</v>
      </c>
      <c r="I103" s="346"/>
      <c r="J103" s="347"/>
      <c r="K103" s="28">
        <f t="shared" si="3"/>
        <v>2</v>
      </c>
      <c r="L103" s="31" t="s">
        <v>170</v>
      </c>
      <c r="O103" s="32"/>
      <c r="P103" s="33"/>
      <c r="Q103" s="33"/>
      <c r="R103" s="32"/>
    </row>
    <row r="104" spans="1:18" ht="17" customHeight="1" thickBot="1" x14ac:dyDescent="0.25">
      <c r="A104" s="339">
        <v>20</v>
      </c>
      <c r="B104" s="330" t="s">
        <v>312</v>
      </c>
      <c r="C104" s="331"/>
      <c r="D104" s="331"/>
      <c r="E104" s="332"/>
      <c r="F104" s="324">
        <f>SUM(K104:K108)</f>
        <v>32</v>
      </c>
      <c r="G104" s="325"/>
      <c r="H104" s="342" t="s">
        <v>162</v>
      </c>
      <c r="I104" s="343"/>
      <c r="J104" s="344"/>
      <c r="K104" s="28">
        <f t="shared" si="3"/>
        <v>1</v>
      </c>
      <c r="L104" s="29" t="s">
        <v>143</v>
      </c>
      <c r="O104" s="32"/>
      <c r="P104" s="32"/>
      <c r="Q104" s="32"/>
      <c r="R104" s="32"/>
    </row>
    <row r="105" spans="1:18" ht="17" customHeight="1" thickBot="1" x14ac:dyDescent="0.25">
      <c r="A105" s="340"/>
      <c r="B105" s="333"/>
      <c r="C105" s="334"/>
      <c r="D105" s="334"/>
      <c r="E105" s="335"/>
      <c r="F105" s="326"/>
      <c r="G105" s="327"/>
      <c r="H105" s="315" t="s">
        <v>196</v>
      </c>
      <c r="I105" s="316"/>
      <c r="J105" s="317"/>
      <c r="K105" s="28">
        <f t="shared" si="3"/>
        <v>1</v>
      </c>
      <c r="L105" s="30" t="s">
        <v>164</v>
      </c>
      <c r="O105" s="32"/>
      <c r="P105" s="32"/>
      <c r="Q105" s="32"/>
      <c r="R105" s="32"/>
    </row>
    <row r="106" spans="1:18" ht="17" customHeight="1" thickBot="1" x14ac:dyDescent="0.25">
      <c r="A106" s="340"/>
      <c r="B106" s="336"/>
      <c r="C106" s="337"/>
      <c r="D106" s="337"/>
      <c r="E106" s="338"/>
      <c r="F106" s="326"/>
      <c r="G106" s="327"/>
      <c r="H106" s="315" t="s">
        <v>206</v>
      </c>
      <c r="I106" s="316"/>
      <c r="J106" s="317"/>
      <c r="K106" s="28">
        <f t="shared" si="3"/>
        <v>6</v>
      </c>
      <c r="L106" s="30" t="s">
        <v>166</v>
      </c>
      <c r="O106" s="32"/>
      <c r="P106" s="33"/>
      <c r="Q106" s="33"/>
      <c r="R106" s="32"/>
    </row>
    <row r="107" spans="1:18" ht="17" thickBot="1" x14ac:dyDescent="0.25">
      <c r="A107" s="340"/>
      <c r="B107" s="318" t="s">
        <v>313</v>
      </c>
      <c r="C107" s="319"/>
      <c r="D107" s="319"/>
      <c r="E107" s="320"/>
      <c r="F107" s="326"/>
      <c r="G107" s="327"/>
      <c r="H107" s="315" t="s">
        <v>194</v>
      </c>
      <c r="I107" s="316"/>
      <c r="J107" s="317"/>
      <c r="K107" s="28">
        <f t="shared" si="3"/>
        <v>5</v>
      </c>
      <c r="L107" s="30" t="s">
        <v>168</v>
      </c>
      <c r="O107" s="32"/>
      <c r="P107" s="33"/>
      <c r="Q107" s="33"/>
      <c r="R107" s="32"/>
    </row>
    <row r="108" spans="1:18" ht="17" thickBot="1" x14ac:dyDescent="0.25">
      <c r="A108" s="341"/>
      <c r="B108" s="321"/>
      <c r="C108" s="322"/>
      <c r="D108" s="322"/>
      <c r="E108" s="323"/>
      <c r="F108" s="328"/>
      <c r="G108" s="329"/>
      <c r="H108" s="345" t="s">
        <v>185</v>
      </c>
      <c r="I108" s="346"/>
      <c r="J108" s="347"/>
      <c r="K108" s="28">
        <f t="shared" si="3"/>
        <v>19</v>
      </c>
      <c r="L108" s="31" t="s">
        <v>170</v>
      </c>
      <c r="O108" s="32"/>
      <c r="P108" s="33"/>
      <c r="Q108" s="33"/>
      <c r="R108" s="32"/>
    </row>
    <row r="109" spans="1:18" ht="17" customHeight="1" thickBot="1" x14ac:dyDescent="0.25">
      <c r="A109" s="339">
        <v>21</v>
      </c>
      <c r="B109" s="330" t="s">
        <v>314</v>
      </c>
      <c r="C109" s="331"/>
      <c r="D109" s="331"/>
      <c r="E109" s="332"/>
      <c r="F109" s="324">
        <f>SUM(K109:K113)</f>
        <v>32</v>
      </c>
      <c r="G109" s="325"/>
      <c r="H109" s="342" t="s">
        <v>162</v>
      </c>
      <c r="I109" s="343"/>
      <c r="J109" s="344"/>
      <c r="K109" s="28">
        <f t="shared" si="3"/>
        <v>1</v>
      </c>
      <c r="L109" s="29" t="s">
        <v>143</v>
      </c>
    </row>
    <row r="110" spans="1:18" ht="17" customHeight="1" thickBot="1" x14ac:dyDescent="0.25">
      <c r="A110" s="340"/>
      <c r="B110" s="333"/>
      <c r="C110" s="334"/>
      <c r="D110" s="334"/>
      <c r="E110" s="335"/>
      <c r="F110" s="326"/>
      <c r="G110" s="327"/>
      <c r="H110" s="315" t="s">
        <v>192</v>
      </c>
      <c r="I110" s="316"/>
      <c r="J110" s="317"/>
      <c r="K110" s="28">
        <f t="shared" si="3"/>
        <v>9</v>
      </c>
      <c r="L110" s="30" t="s">
        <v>164</v>
      </c>
    </row>
    <row r="111" spans="1:18" ht="17" customHeight="1" thickBot="1" x14ac:dyDescent="0.25">
      <c r="A111" s="340"/>
      <c r="B111" s="336"/>
      <c r="C111" s="337"/>
      <c r="D111" s="337"/>
      <c r="E111" s="338"/>
      <c r="F111" s="326"/>
      <c r="G111" s="327"/>
      <c r="H111" s="315" t="s">
        <v>203</v>
      </c>
      <c r="I111" s="316"/>
      <c r="J111" s="317"/>
      <c r="K111" s="28">
        <f t="shared" si="3"/>
        <v>5</v>
      </c>
      <c r="L111" s="30" t="s">
        <v>166</v>
      </c>
    </row>
    <row r="112" spans="1:18" ht="17" thickBot="1" x14ac:dyDescent="0.25">
      <c r="A112" s="340"/>
      <c r="B112" s="318" t="s">
        <v>315</v>
      </c>
      <c r="C112" s="319"/>
      <c r="D112" s="319"/>
      <c r="E112" s="320"/>
      <c r="F112" s="326"/>
      <c r="G112" s="327"/>
      <c r="H112" s="315" t="s">
        <v>194</v>
      </c>
      <c r="I112" s="316"/>
      <c r="J112" s="317"/>
      <c r="K112" s="28">
        <f t="shared" si="3"/>
        <v>5</v>
      </c>
      <c r="L112" s="30" t="s">
        <v>168</v>
      </c>
    </row>
    <row r="113" spans="1:18" ht="17" thickBot="1" x14ac:dyDescent="0.25">
      <c r="A113" s="341"/>
      <c r="B113" s="321"/>
      <c r="C113" s="322"/>
      <c r="D113" s="322"/>
      <c r="E113" s="323"/>
      <c r="F113" s="328"/>
      <c r="G113" s="329"/>
      <c r="H113" s="345" t="s">
        <v>187</v>
      </c>
      <c r="I113" s="346"/>
      <c r="J113" s="347"/>
      <c r="K113" s="28">
        <f t="shared" si="3"/>
        <v>12</v>
      </c>
      <c r="L113" s="31" t="s">
        <v>170</v>
      </c>
      <c r="O113" s="32"/>
      <c r="P113" s="32"/>
      <c r="Q113" s="32"/>
      <c r="R113" s="32"/>
    </row>
    <row r="114" spans="1:18" ht="17" customHeight="1" thickBot="1" x14ac:dyDescent="0.25">
      <c r="A114" s="339">
        <v>22</v>
      </c>
      <c r="B114" s="330" t="s">
        <v>316</v>
      </c>
      <c r="C114" s="331"/>
      <c r="D114" s="331"/>
      <c r="E114" s="332"/>
      <c r="F114" s="324">
        <f>SUM(K114:K118)</f>
        <v>34</v>
      </c>
      <c r="G114" s="325"/>
      <c r="H114" s="342" t="s">
        <v>202</v>
      </c>
      <c r="I114" s="343"/>
      <c r="J114" s="344"/>
      <c r="K114" s="28">
        <f t="shared" si="3"/>
        <v>2</v>
      </c>
      <c r="L114" s="29" t="s">
        <v>143</v>
      </c>
      <c r="O114" s="32"/>
      <c r="P114" s="33"/>
      <c r="Q114" s="33"/>
      <c r="R114" s="32"/>
    </row>
    <row r="115" spans="1:18" ht="17" customHeight="1" thickBot="1" x14ac:dyDescent="0.25">
      <c r="A115" s="340"/>
      <c r="B115" s="333"/>
      <c r="C115" s="334"/>
      <c r="D115" s="334"/>
      <c r="E115" s="335"/>
      <c r="F115" s="326"/>
      <c r="G115" s="327"/>
      <c r="H115" s="315" t="s">
        <v>189</v>
      </c>
      <c r="I115" s="316"/>
      <c r="J115" s="317"/>
      <c r="K115" s="28">
        <f t="shared" si="3"/>
        <v>10</v>
      </c>
      <c r="L115" s="30" t="s">
        <v>164</v>
      </c>
      <c r="O115" s="32"/>
      <c r="P115" s="33"/>
      <c r="Q115" s="32"/>
      <c r="R115" s="32"/>
    </row>
    <row r="116" spans="1:18" ht="17" customHeight="1" thickBot="1" x14ac:dyDescent="0.25">
      <c r="A116" s="340"/>
      <c r="B116" s="336"/>
      <c r="C116" s="337"/>
      <c r="D116" s="337"/>
      <c r="E116" s="338"/>
      <c r="F116" s="326"/>
      <c r="G116" s="327"/>
      <c r="H116" s="315" t="s">
        <v>206</v>
      </c>
      <c r="I116" s="316"/>
      <c r="J116" s="317"/>
      <c r="K116" s="28">
        <f t="shared" si="3"/>
        <v>6</v>
      </c>
      <c r="L116" s="30" t="s">
        <v>166</v>
      </c>
      <c r="O116" s="32"/>
      <c r="P116" s="33"/>
      <c r="Q116" s="32"/>
      <c r="R116" s="32"/>
    </row>
    <row r="117" spans="1:18" ht="17" thickBot="1" x14ac:dyDescent="0.25">
      <c r="A117" s="340"/>
      <c r="B117" s="318" t="s">
        <v>197</v>
      </c>
      <c r="C117" s="319"/>
      <c r="D117" s="319"/>
      <c r="E117" s="320"/>
      <c r="F117" s="326"/>
      <c r="G117" s="327"/>
      <c r="H117" s="315" t="s">
        <v>167</v>
      </c>
      <c r="I117" s="316"/>
      <c r="J117" s="317"/>
      <c r="K117" s="28">
        <f t="shared" si="3"/>
        <v>4</v>
      </c>
      <c r="L117" s="30" t="s">
        <v>168</v>
      </c>
      <c r="O117" s="32"/>
      <c r="P117" s="33"/>
      <c r="Q117" s="32"/>
      <c r="R117" s="32"/>
    </row>
    <row r="118" spans="1:18" ht="17" thickBot="1" x14ac:dyDescent="0.25">
      <c r="A118" s="341"/>
      <c r="B118" s="321"/>
      <c r="C118" s="322"/>
      <c r="D118" s="322"/>
      <c r="E118" s="323"/>
      <c r="F118" s="328"/>
      <c r="G118" s="329"/>
      <c r="H118" s="345" t="s">
        <v>187</v>
      </c>
      <c r="I118" s="346"/>
      <c r="J118" s="347"/>
      <c r="K118" s="28">
        <f t="shared" si="3"/>
        <v>12</v>
      </c>
      <c r="L118" s="31" t="s">
        <v>170</v>
      </c>
      <c r="O118" s="32"/>
      <c r="P118" s="33"/>
      <c r="Q118" s="32"/>
      <c r="R118" s="32"/>
    </row>
    <row r="119" spans="1:18" ht="17" customHeight="1" thickBot="1" x14ac:dyDescent="0.25">
      <c r="A119" s="339">
        <v>23</v>
      </c>
      <c r="B119" s="330" t="s">
        <v>317</v>
      </c>
      <c r="C119" s="331"/>
      <c r="D119" s="331"/>
      <c r="E119" s="332"/>
      <c r="F119" s="324">
        <f>SUM(K119:K123)</f>
        <v>36</v>
      </c>
      <c r="G119" s="325"/>
      <c r="H119" s="342" t="s">
        <v>199</v>
      </c>
      <c r="I119" s="343"/>
      <c r="J119" s="344"/>
      <c r="K119" s="28">
        <f t="shared" si="3"/>
        <v>2</v>
      </c>
      <c r="L119" s="29" t="s">
        <v>143</v>
      </c>
    </row>
    <row r="120" spans="1:18" ht="17" customHeight="1" thickBot="1" x14ac:dyDescent="0.25">
      <c r="A120" s="340"/>
      <c r="B120" s="333"/>
      <c r="C120" s="334"/>
      <c r="D120" s="334"/>
      <c r="E120" s="335"/>
      <c r="F120" s="326"/>
      <c r="G120" s="327"/>
      <c r="H120" s="315" t="s">
        <v>212</v>
      </c>
      <c r="I120" s="316"/>
      <c r="J120" s="317"/>
      <c r="K120" s="28">
        <f t="shared" si="3"/>
        <v>7</v>
      </c>
      <c r="L120" s="30" t="s">
        <v>164</v>
      </c>
    </row>
    <row r="121" spans="1:18" ht="17" customHeight="1" thickBot="1" x14ac:dyDescent="0.25">
      <c r="A121" s="340"/>
      <c r="B121" s="336"/>
      <c r="C121" s="337"/>
      <c r="D121" s="337"/>
      <c r="E121" s="338"/>
      <c r="F121" s="326"/>
      <c r="G121" s="327"/>
      <c r="H121" s="315" t="s">
        <v>201</v>
      </c>
      <c r="I121" s="316"/>
      <c r="J121" s="317"/>
      <c r="K121" s="28">
        <f t="shared" si="3"/>
        <v>11</v>
      </c>
      <c r="L121" s="30" t="s">
        <v>166</v>
      </c>
    </row>
    <row r="122" spans="1:18" ht="17" thickBot="1" x14ac:dyDescent="0.25">
      <c r="A122" s="340"/>
      <c r="B122" s="318" t="s">
        <v>201</v>
      </c>
      <c r="C122" s="319"/>
      <c r="D122" s="319"/>
      <c r="E122" s="320"/>
      <c r="F122" s="326"/>
      <c r="G122" s="327"/>
      <c r="H122" s="315" t="s">
        <v>167</v>
      </c>
      <c r="I122" s="316"/>
      <c r="J122" s="317"/>
      <c r="K122" s="28">
        <f t="shared" si="3"/>
        <v>4</v>
      </c>
      <c r="L122" s="30" t="s">
        <v>168</v>
      </c>
    </row>
    <row r="123" spans="1:18" ht="17" thickBot="1" x14ac:dyDescent="0.25">
      <c r="A123" s="341"/>
      <c r="B123" s="321"/>
      <c r="C123" s="322"/>
      <c r="D123" s="322"/>
      <c r="E123" s="323"/>
      <c r="F123" s="328"/>
      <c r="G123" s="329"/>
      <c r="H123" s="345" t="s">
        <v>187</v>
      </c>
      <c r="I123" s="346"/>
      <c r="J123" s="347"/>
      <c r="K123" s="28">
        <f t="shared" si="3"/>
        <v>12</v>
      </c>
      <c r="L123" s="31" t="s">
        <v>170</v>
      </c>
      <c r="O123" s="32"/>
      <c r="P123" s="32"/>
      <c r="Q123" s="32"/>
      <c r="R123" s="32"/>
    </row>
    <row r="124" spans="1:18" ht="17" customHeight="1" thickBot="1" x14ac:dyDescent="0.25">
      <c r="A124" s="339">
        <v>24</v>
      </c>
      <c r="B124" s="330" t="s">
        <v>288</v>
      </c>
      <c r="C124" s="331"/>
      <c r="D124" s="331"/>
      <c r="E124" s="332"/>
      <c r="F124" s="324">
        <f>SUM(K124:K128)</f>
        <v>36</v>
      </c>
      <c r="G124" s="325"/>
      <c r="H124" s="342" t="s">
        <v>199</v>
      </c>
      <c r="I124" s="343"/>
      <c r="J124" s="344"/>
      <c r="K124" s="28">
        <f t="shared" si="3"/>
        <v>2</v>
      </c>
      <c r="L124" s="29" t="s">
        <v>143</v>
      </c>
    </row>
    <row r="125" spans="1:18" ht="17" customHeight="1" thickBot="1" x14ac:dyDescent="0.25">
      <c r="A125" s="340"/>
      <c r="B125" s="333"/>
      <c r="C125" s="334"/>
      <c r="D125" s="334"/>
      <c r="E125" s="335"/>
      <c r="F125" s="326"/>
      <c r="G125" s="327"/>
      <c r="H125" s="315" t="s">
        <v>163</v>
      </c>
      <c r="I125" s="316"/>
      <c r="J125" s="317"/>
      <c r="K125" s="28">
        <f t="shared" si="3"/>
        <v>8</v>
      </c>
      <c r="L125" s="30" t="s">
        <v>164</v>
      </c>
    </row>
    <row r="126" spans="1:18" ht="17" customHeight="1" thickBot="1" x14ac:dyDescent="0.25">
      <c r="A126" s="340"/>
      <c r="B126" s="336"/>
      <c r="C126" s="337"/>
      <c r="D126" s="337"/>
      <c r="E126" s="338"/>
      <c r="F126" s="326"/>
      <c r="G126" s="327"/>
      <c r="H126" s="315" t="s">
        <v>203</v>
      </c>
      <c r="I126" s="316"/>
      <c r="J126" s="317"/>
      <c r="K126" s="28">
        <f t="shared" si="3"/>
        <v>5</v>
      </c>
      <c r="L126" s="30" t="s">
        <v>166</v>
      </c>
    </row>
    <row r="127" spans="1:18" ht="17" thickBot="1" x14ac:dyDescent="0.25">
      <c r="A127" s="340"/>
      <c r="B127" s="318" t="s">
        <v>190</v>
      </c>
      <c r="C127" s="319"/>
      <c r="D127" s="319"/>
      <c r="E127" s="320"/>
      <c r="F127" s="326"/>
      <c r="G127" s="327"/>
      <c r="H127" s="315" t="s">
        <v>190</v>
      </c>
      <c r="I127" s="316"/>
      <c r="J127" s="317"/>
      <c r="K127" s="28">
        <f t="shared" si="3"/>
        <v>9</v>
      </c>
      <c r="L127" s="30" t="s">
        <v>168</v>
      </c>
    </row>
    <row r="128" spans="1:18" ht="17" thickBot="1" x14ac:dyDescent="0.25">
      <c r="A128" s="341"/>
      <c r="B128" s="321"/>
      <c r="C128" s="322"/>
      <c r="D128" s="322"/>
      <c r="E128" s="323"/>
      <c r="F128" s="328"/>
      <c r="G128" s="329"/>
      <c r="H128" s="345" t="s">
        <v>187</v>
      </c>
      <c r="I128" s="346"/>
      <c r="J128" s="347"/>
      <c r="K128" s="28">
        <f t="shared" si="3"/>
        <v>12</v>
      </c>
      <c r="L128" s="31" t="s">
        <v>170</v>
      </c>
      <c r="O128" s="32"/>
      <c r="P128" s="32"/>
      <c r="Q128" s="32"/>
      <c r="R128" s="32"/>
    </row>
    <row r="129" spans="1:18" ht="17" customHeight="1" thickBot="1" x14ac:dyDescent="0.25">
      <c r="A129" s="339">
        <v>25</v>
      </c>
      <c r="B129" s="330" t="s">
        <v>318</v>
      </c>
      <c r="C129" s="331"/>
      <c r="D129" s="331"/>
      <c r="E129" s="332"/>
      <c r="F129" s="324">
        <f>SUM(K129:K133)</f>
        <v>37</v>
      </c>
      <c r="G129" s="325"/>
      <c r="H129" s="342" t="s">
        <v>199</v>
      </c>
      <c r="I129" s="343"/>
      <c r="J129" s="344"/>
      <c r="K129" s="28">
        <v>2</v>
      </c>
      <c r="L129" s="29" t="s">
        <v>143</v>
      </c>
    </row>
    <row r="130" spans="1:18" ht="17" customHeight="1" thickBot="1" x14ac:dyDescent="0.25">
      <c r="A130" s="340"/>
      <c r="B130" s="333"/>
      <c r="C130" s="334"/>
      <c r="D130" s="334"/>
      <c r="E130" s="335"/>
      <c r="F130" s="326"/>
      <c r="G130" s="327"/>
      <c r="H130" s="315" t="s">
        <v>163</v>
      </c>
      <c r="I130" s="316"/>
      <c r="J130" s="317"/>
      <c r="K130" s="28">
        <v>8</v>
      </c>
      <c r="L130" s="30" t="s">
        <v>164</v>
      </c>
    </row>
    <row r="131" spans="1:18" ht="17" customHeight="1" thickBot="1" x14ac:dyDescent="0.25">
      <c r="A131" s="340"/>
      <c r="B131" s="336"/>
      <c r="C131" s="337"/>
      <c r="D131" s="337"/>
      <c r="E131" s="338"/>
      <c r="F131" s="326"/>
      <c r="G131" s="327"/>
      <c r="H131" s="315" t="s">
        <v>201</v>
      </c>
      <c r="I131" s="316"/>
      <c r="J131" s="317"/>
      <c r="K131" s="28">
        <v>11</v>
      </c>
      <c r="L131" s="30" t="s">
        <v>166</v>
      </c>
    </row>
    <row r="132" spans="1:18" ht="17" thickBot="1" x14ac:dyDescent="0.25">
      <c r="A132" s="340"/>
      <c r="B132" s="318" t="s">
        <v>188</v>
      </c>
      <c r="C132" s="319"/>
      <c r="D132" s="319"/>
      <c r="E132" s="320"/>
      <c r="F132" s="326"/>
      <c r="G132" s="327"/>
      <c r="H132" s="315" t="s">
        <v>167</v>
      </c>
      <c r="I132" s="316"/>
      <c r="J132" s="317"/>
      <c r="K132" s="28">
        <f>INDEX(P52:Q68,MATCH(H132,P52:P68,0),2)</f>
        <v>4</v>
      </c>
      <c r="L132" s="30" t="s">
        <v>168</v>
      </c>
    </row>
    <row r="133" spans="1:18" ht="17" thickBot="1" x14ac:dyDescent="0.25">
      <c r="A133" s="341"/>
      <c r="B133" s="321"/>
      <c r="C133" s="322"/>
      <c r="D133" s="322"/>
      <c r="E133" s="323"/>
      <c r="F133" s="328"/>
      <c r="G133" s="329"/>
      <c r="H133" s="345" t="s">
        <v>187</v>
      </c>
      <c r="I133" s="346"/>
      <c r="J133" s="347"/>
      <c r="K133" s="28">
        <v>12</v>
      </c>
      <c r="L133" s="31" t="s">
        <v>170</v>
      </c>
      <c r="O133" s="32"/>
      <c r="P133" s="32"/>
      <c r="Q133" s="32"/>
      <c r="R133" s="32"/>
    </row>
    <row r="134" spans="1:18" ht="17" customHeight="1" thickBot="1" x14ac:dyDescent="0.25">
      <c r="A134" s="339">
        <v>26</v>
      </c>
      <c r="B134" s="330" t="s">
        <v>319</v>
      </c>
      <c r="C134" s="331"/>
      <c r="D134" s="331"/>
      <c r="E134" s="332"/>
      <c r="F134" s="324">
        <f>SUM(K134:K138)</f>
        <v>38</v>
      </c>
      <c r="G134" s="325"/>
      <c r="H134" s="342" t="s">
        <v>199</v>
      </c>
      <c r="I134" s="343"/>
      <c r="J134" s="344"/>
      <c r="K134" s="28">
        <f t="shared" ref="K134:K164" si="4">INDEX(P$14:Q$80,MATCH(H134,P$14:P$80,0),2)</f>
        <v>2</v>
      </c>
      <c r="L134" s="29" t="s">
        <v>143</v>
      </c>
      <c r="O134" s="32"/>
      <c r="P134" s="33"/>
      <c r="Q134" s="33"/>
      <c r="R134" s="32"/>
    </row>
    <row r="135" spans="1:18" ht="17" customHeight="1" thickBot="1" x14ac:dyDescent="0.25">
      <c r="A135" s="340"/>
      <c r="B135" s="333"/>
      <c r="C135" s="334"/>
      <c r="D135" s="334"/>
      <c r="E135" s="335"/>
      <c r="F135" s="326"/>
      <c r="G135" s="327"/>
      <c r="H135" s="315" t="s">
        <v>163</v>
      </c>
      <c r="I135" s="316"/>
      <c r="J135" s="317"/>
      <c r="K135" s="28">
        <f t="shared" si="4"/>
        <v>8</v>
      </c>
      <c r="L135" s="30" t="s">
        <v>164</v>
      </c>
      <c r="O135" s="32"/>
      <c r="P135" s="33"/>
      <c r="Q135" s="32"/>
      <c r="R135" s="32"/>
    </row>
    <row r="136" spans="1:18" ht="17" customHeight="1" thickBot="1" x14ac:dyDescent="0.25">
      <c r="A136" s="340"/>
      <c r="B136" s="336"/>
      <c r="C136" s="337"/>
      <c r="D136" s="337"/>
      <c r="E136" s="338"/>
      <c r="F136" s="326"/>
      <c r="G136" s="327"/>
      <c r="H136" s="315" t="s">
        <v>213</v>
      </c>
      <c r="I136" s="316"/>
      <c r="J136" s="317"/>
      <c r="K136" s="28">
        <f t="shared" si="4"/>
        <v>12</v>
      </c>
      <c r="L136" s="30" t="s">
        <v>166</v>
      </c>
      <c r="O136" s="32"/>
      <c r="P136" s="33"/>
      <c r="Q136" s="32"/>
      <c r="R136" s="32"/>
    </row>
    <row r="137" spans="1:18" ht="17" thickBot="1" x14ac:dyDescent="0.25">
      <c r="A137" s="340"/>
      <c r="B137" s="318" t="s">
        <v>163</v>
      </c>
      <c r="C137" s="319"/>
      <c r="D137" s="319"/>
      <c r="E137" s="320"/>
      <c r="F137" s="326"/>
      <c r="G137" s="327"/>
      <c r="H137" s="315" t="s">
        <v>167</v>
      </c>
      <c r="I137" s="316"/>
      <c r="J137" s="317"/>
      <c r="K137" s="28">
        <f t="shared" si="4"/>
        <v>4</v>
      </c>
      <c r="L137" s="30" t="s">
        <v>168</v>
      </c>
      <c r="O137" s="32"/>
      <c r="P137" s="33"/>
      <c r="Q137" s="32"/>
      <c r="R137" s="32"/>
    </row>
    <row r="138" spans="1:18" ht="17" thickBot="1" x14ac:dyDescent="0.25">
      <c r="A138" s="341"/>
      <c r="B138" s="321"/>
      <c r="C138" s="322"/>
      <c r="D138" s="322"/>
      <c r="E138" s="323"/>
      <c r="F138" s="328"/>
      <c r="G138" s="329"/>
      <c r="H138" s="345" t="s">
        <v>187</v>
      </c>
      <c r="I138" s="346"/>
      <c r="J138" s="347"/>
      <c r="K138" s="28">
        <f t="shared" si="4"/>
        <v>12</v>
      </c>
      <c r="L138" s="31" t="s">
        <v>170</v>
      </c>
      <c r="O138" s="32"/>
      <c r="P138" s="33"/>
      <c r="Q138" s="32"/>
      <c r="R138" s="32"/>
    </row>
    <row r="139" spans="1:18" ht="17" customHeight="1" thickBot="1" x14ac:dyDescent="0.25">
      <c r="A139" s="339">
        <v>27</v>
      </c>
      <c r="B139" s="330" t="s">
        <v>320</v>
      </c>
      <c r="C139" s="331"/>
      <c r="D139" s="331"/>
      <c r="E139" s="332"/>
      <c r="F139" s="324">
        <f>SUM(K139:K143)</f>
        <v>38</v>
      </c>
      <c r="G139" s="325"/>
      <c r="H139" s="342" t="s">
        <v>199</v>
      </c>
      <c r="I139" s="343"/>
      <c r="J139" s="344"/>
      <c r="K139" s="28">
        <f t="shared" si="4"/>
        <v>2</v>
      </c>
      <c r="L139" s="29" t="s">
        <v>143</v>
      </c>
      <c r="O139" s="32"/>
      <c r="P139" s="32"/>
      <c r="Q139" s="32"/>
      <c r="R139" s="32"/>
    </row>
    <row r="140" spans="1:18" ht="17" customHeight="1" thickBot="1" x14ac:dyDescent="0.25">
      <c r="A140" s="340"/>
      <c r="B140" s="333"/>
      <c r="C140" s="334"/>
      <c r="D140" s="334"/>
      <c r="E140" s="335"/>
      <c r="F140" s="326"/>
      <c r="G140" s="327"/>
      <c r="H140" s="315" t="s">
        <v>214</v>
      </c>
      <c r="I140" s="316"/>
      <c r="J140" s="317"/>
      <c r="K140" s="28">
        <f t="shared" si="4"/>
        <v>4</v>
      </c>
      <c r="L140" s="30" t="s">
        <v>164</v>
      </c>
      <c r="O140" s="32"/>
      <c r="P140" s="32"/>
      <c r="Q140" s="32"/>
      <c r="R140" s="32"/>
    </row>
    <row r="141" spans="1:18" ht="17" customHeight="1" thickBot="1" x14ac:dyDescent="0.25">
      <c r="A141" s="340"/>
      <c r="B141" s="336"/>
      <c r="C141" s="337"/>
      <c r="D141" s="337"/>
      <c r="E141" s="338"/>
      <c r="F141" s="326"/>
      <c r="G141" s="327"/>
      <c r="H141" s="315" t="s">
        <v>206</v>
      </c>
      <c r="I141" s="316"/>
      <c r="J141" s="317"/>
      <c r="K141" s="28">
        <f t="shared" si="4"/>
        <v>6</v>
      </c>
      <c r="L141" s="30" t="s">
        <v>166</v>
      </c>
      <c r="O141" s="32"/>
      <c r="P141" s="33"/>
      <c r="Q141" s="33"/>
      <c r="R141" s="32"/>
    </row>
    <row r="142" spans="1:18" ht="17" thickBot="1" x14ac:dyDescent="0.25">
      <c r="A142" s="340"/>
      <c r="B142" s="318" t="s">
        <v>181</v>
      </c>
      <c r="C142" s="319"/>
      <c r="D142" s="319"/>
      <c r="E142" s="320"/>
      <c r="F142" s="326"/>
      <c r="G142" s="327"/>
      <c r="H142" s="315" t="s">
        <v>194</v>
      </c>
      <c r="I142" s="316"/>
      <c r="J142" s="317"/>
      <c r="K142" s="28">
        <f t="shared" si="4"/>
        <v>5</v>
      </c>
      <c r="L142" s="30" t="s">
        <v>168</v>
      </c>
      <c r="O142" s="32"/>
      <c r="P142" s="33"/>
      <c r="Q142" s="33"/>
      <c r="R142" s="32"/>
    </row>
    <row r="143" spans="1:18" ht="17" thickBot="1" x14ac:dyDescent="0.25">
      <c r="A143" s="341"/>
      <c r="B143" s="321"/>
      <c r="C143" s="322"/>
      <c r="D143" s="322"/>
      <c r="E143" s="323"/>
      <c r="F143" s="328"/>
      <c r="G143" s="329"/>
      <c r="H143" s="345" t="s">
        <v>181</v>
      </c>
      <c r="I143" s="346"/>
      <c r="J143" s="347"/>
      <c r="K143" s="28">
        <f t="shared" si="4"/>
        <v>21</v>
      </c>
      <c r="L143" s="31" t="s">
        <v>170</v>
      </c>
      <c r="O143" s="32"/>
      <c r="P143" s="33"/>
      <c r="Q143" s="33"/>
      <c r="R143" s="32"/>
    </row>
    <row r="144" spans="1:18" ht="17" customHeight="1" thickBot="1" x14ac:dyDescent="0.25">
      <c r="A144" s="339">
        <v>28</v>
      </c>
      <c r="B144" s="330" t="s">
        <v>321</v>
      </c>
      <c r="C144" s="331"/>
      <c r="D144" s="331"/>
      <c r="E144" s="332"/>
      <c r="F144" s="324">
        <f>SUM(K144:K148)</f>
        <v>39</v>
      </c>
      <c r="G144" s="325"/>
      <c r="H144" s="342" t="s">
        <v>162</v>
      </c>
      <c r="I144" s="343"/>
      <c r="J144" s="344"/>
      <c r="K144" s="28">
        <f t="shared" si="4"/>
        <v>1</v>
      </c>
      <c r="L144" s="29" t="s">
        <v>143</v>
      </c>
    </row>
    <row r="145" spans="1:18" ht="17" customHeight="1" thickBot="1" x14ac:dyDescent="0.25">
      <c r="A145" s="340"/>
      <c r="B145" s="333"/>
      <c r="C145" s="334"/>
      <c r="D145" s="334"/>
      <c r="E145" s="335"/>
      <c r="F145" s="326"/>
      <c r="G145" s="327"/>
      <c r="H145" s="315" t="s">
        <v>205</v>
      </c>
      <c r="I145" s="316"/>
      <c r="J145" s="317"/>
      <c r="K145" s="28">
        <f t="shared" si="4"/>
        <v>16</v>
      </c>
      <c r="L145" s="30" t="s">
        <v>164</v>
      </c>
    </row>
    <row r="146" spans="1:18" ht="17" customHeight="1" thickBot="1" x14ac:dyDescent="0.25">
      <c r="A146" s="340"/>
      <c r="B146" s="336"/>
      <c r="C146" s="337"/>
      <c r="D146" s="337"/>
      <c r="E146" s="338"/>
      <c r="F146" s="326"/>
      <c r="G146" s="327"/>
      <c r="H146" s="315" t="s">
        <v>206</v>
      </c>
      <c r="I146" s="316"/>
      <c r="J146" s="317"/>
      <c r="K146" s="28">
        <f t="shared" si="4"/>
        <v>6</v>
      </c>
      <c r="L146" s="30" t="s">
        <v>166</v>
      </c>
    </row>
    <row r="147" spans="1:18" ht="17" thickBot="1" x14ac:dyDescent="0.25">
      <c r="A147" s="340"/>
      <c r="B147" s="318" t="s">
        <v>205</v>
      </c>
      <c r="C147" s="319"/>
      <c r="D147" s="319"/>
      <c r="E147" s="320"/>
      <c r="F147" s="326"/>
      <c r="G147" s="327"/>
      <c r="H147" s="315" t="s">
        <v>167</v>
      </c>
      <c r="I147" s="316"/>
      <c r="J147" s="317"/>
      <c r="K147" s="28">
        <f t="shared" si="4"/>
        <v>4</v>
      </c>
      <c r="L147" s="30" t="s">
        <v>168</v>
      </c>
    </row>
    <row r="148" spans="1:18" ht="17" thickBot="1" x14ac:dyDescent="0.25">
      <c r="A148" s="341"/>
      <c r="B148" s="321"/>
      <c r="C148" s="322"/>
      <c r="D148" s="322"/>
      <c r="E148" s="323"/>
      <c r="F148" s="328"/>
      <c r="G148" s="329"/>
      <c r="H148" s="345" t="s">
        <v>187</v>
      </c>
      <c r="I148" s="346"/>
      <c r="J148" s="347"/>
      <c r="K148" s="28">
        <f t="shared" si="4"/>
        <v>12</v>
      </c>
      <c r="L148" s="31" t="s">
        <v>170</v>
      </c>
      <c r="O148" s="32"/>
      <c r="P148" s="32"/>
      <c r="Q148" s="32"/>
      <c r="R148" s="32"/>
    </row>
    <row r="149" spans="1:18" ht="17" customHeight="1" thickBot="1" x14ac:dyDescent="0.25">
      <c r="A149" s="339">
        <v>29</v>
      </c>
      <c r="B149" s="330" t="s">
        <v>348</v>
      </c>
      <c r="C149" s="331"/>
      <c r="D149" s="331"/>
      <c r="E149" s="332"/>
      <c r="F149" s="324">
        <f>SUM(K149:K153)</f>
        <v>39</v>
      </c>
      <c r="G149" s="325"/>
      <c r="H149" s="342" t="s">
        <v>162</v>
      </c>
      <c r="I149" s="343"/>
      <c r="J149" s="344"/>
      <c r="K149" s="28">
        <f t="shared" si="4"/>
        <v>1</v>
      </c>
      <c r="L149" s="29" t="s">
        <v>143</v>
      </c>
      <c r="O149" s="32"/>
      <c r="P149" s="33"/>
      <c r="Q149" s="33"/>
      <c r="R149" s="32"/>
    </row>
    <row r="150" spans="1:18" ht="17" customHeight="1" thickBot="1" x14ac:dyDescent="0.25">
      <c r="A150" s="340"/>
      <c r="B150" s="333"/>
      <c r="C150" s="334"/>
      <c r="D150" s="334"/>
      <c r="E150" s="335"/>
      <c r="F150" s="326"/>
      <c r="G150" s="327"/>
      <c r="H150" s="315" t="s">
        <v>205</v>
      </c>
      <c r="I150" s="316"/>
      <c r="J150" s="317"/>
      <c r="K150" s="28">
        <f t="shared" si="4"/>
        <v>16</v>
      </c>
      <c r="L150" s="30" t="s">
        <v>164</v>
      </c>
      <c r="O150" s="32"/>
      <c r="P150" s="33"/>
      <c r="Q150" s="32"/>
      <c r="R150" s="32"/>
    </row>
    <row r="151" spans="1:18" ht="17" customHeight="1" thickBot="1" x14ac:dyDescent="0.25">
      <c r="A151" s="340"/>
      <c r="B151" s="336"/>
      <c r="C151" s="337"/>
      <c r="D151" s="337"/>
      <c r="E151" s="338"/>
      <c r="F151" s="326"/>
      <c r="G151" s="327"/>
      <c r="H151" s="315" t="s">
        <v>206</v>
      </c>
      <c r="I151" s="316"/>
      <c r="J151" s="317"/>
      <c r="K151" s="28">
        <f t="shared" si="4"/>
        <v>6</v>
      </c>
      <c r="L151" s="30" t="s">
        <v>166</v>
      </c>
      <c r="O151" s="32"/>
      <c r="P151" s="33"/>
      <c r="Q151" s="32"/>
      <c r="R151" s="32"/>
    </row>
    <row r="152" spans="1:18" ht="17" thickBot="1" x14ac:dyDescent="0.25">
      <c r="A152" s="340"/>
      <c r="B152" s="318" t="s">
        <v>162</v>
      </c>
      <c r="C152" s="319"/>
      <c r="D152" s="319"/>
      <c r="E152" s="320"/>
      <c r="F152" s="326"/>
      <c r="G152" s="327"/>
      <c r="H152" s="315" t="s">
        <v>167</v>
      </c>
      <c r="I152" s="316"/>
      <c r="J152" s="317"/>
      <c r="K152" s="28">
        <f t="shared" si="4"/>
        <v>4</v>
      </c>
      <c r="L152" s="30" t="s">
        <v>168</v>
      </c>
      <c r="O152" s="32"/>
      <c r="P152" s="33"/>
      <c r="Q152" s="32"/>
      <c r="R152" s="32"/>
    </row>
    <row r="153" spans="1:18" ht="17" thickBot="1" x14ac:dyDescent="0.25">
      <c r="A153" s="341"/>
      <c r="B153" s="321"/>
      <c r="C153" s="322"/>
      <c r="D153" s="322"/>
      <c r="E153" s="323"/>
      <c r="F153" s="328"/>
      <c r="G153" s="329"/>
      <c r="H153" s="345" t="s">
        <v>187</v>
      </c>
      <c r="I153" s="346"/>
      <c r="J153" s="347"/>
      <c r="K153" s="28">
        <f t="shared" si="4"/>
        <v>12</v>
      </c>
      <c r="L153" s="31" t="s">
        <v>170</v>
      </c>
      <c r="O153" s="32"/>
      <c r="P153" s="33"/>
      <c r="Q153" s="32"/>
      <c r="R153" s="32"/>
    </row>
    <row r="154" spans="1:18" ht="17" customHeight="1" thickBot="1" x14ac:dyDescent="0.25">
      <c r="A154" s="339">
        <v>30</v>
      </c>
      <c r="B154" s="330" t="s">
        <v>322</v>
      </c>
      <c r="C154" s="331"/>
      <c r="D154" s="331"/>
      <c r="E154" s="332"/>
      <c r="F154" s="324">
        <f>SUM(K154:K158)</f>
        <v>41</v>
      </c>
      <c r="G154" s="325"/>
      <c r="H154" s="342" t="s">
        <v>197</v>
      </c>
      <c r="I154" s="343"/>
      <c r="J154" s="344"/>
      <c r="K154" s="28">
        <f t="shared" si="4"/>
        <v>3</v>
      </c>
      <c r="L154" s="29" t="s">
        <v>143</v>
      </c>
    </row>
    <row r="155" spans="1:18" ht="17" customHeight="1" thickBot="1" x14ac:dyDescent="0.25">
      <c r="A155" s="340"/>
      <c r="B155" s="333"/>
      <c r="C155" s="334"/>
      <c r="D155" s="334"/>
      <c r="E155" s="335"/>
      <c r="F155" s="326"/>
      <c r="G155" s="327"/>
      <c r="H155" s="315" t="s">
        <v>212</v>
      </c>
      <c r="I155" s="316"/>
      <c r="J155" s="317"/>
      <c r="K155" s="28">
        <f t="shared" si="4"/>
        <v>7</v>
      </c>
      <c r="L155" s="30" t="s">
        <v>164</v>
      </c>
    </row>
    <row r="156" spans="1:18" ht="17" customHeight="1" thickBot="1" x14ac:dyDescent="0.25">
      <c r="A156" s="340"/>
      <c r="B156" s="336"/>
      <c r="C156" s="337"/>
      <c r="D156" s="337"/>
      <c r="E156" s="338"/>
      <c r="F156" s="326"/>
      <c r="G156" s="327"/>
      <c r="H156" s="315" t="s">
        <v>206</v>
      </c>
      <c r="I156" s="316"/>
      <c r="J156" s="317"/>
      <c r="K156" s="28">
        <f t="shared" si="4"/>
        <v>6</v>
      </c>
      <c r="L156" s="30" t="s">
        <v>166</v>
      </c>
    </row>
    <row r="157" spans="1:18" ht="17" thickBot="1" x14ac:dyDescent="0.25">
      <c r="A157" s="340"/>
      <c r="B157" s="318" t="s">
        <v>323</v>
      </c>
      <c r="C157" s="319"/>
      <c r="D157" s="319"/>
      <c r="E157" s="320"/>
      <c r="F157" s="326"/>
      <c r="G157" s="327"/>
      <c r="H157" s="315" t="s">
        <v>167</v>
      </c>
      <c r="I157" s="316"/>
      <c r="J157" s="317"/>
      <c r="K157" s="28">
        <f t="shared" si="4"/>
        <v>4</v>
      </c>
      <c r="L157" s="30" t="s">
        <v>168</v>
      </c>
    </row>
    <row r="158" spans="1:18" ht="17" thickBot="1" x14ac:dyDescent="0.25">
      <c r="A158" s="341"/>
      <c r="B158" s="321"/>
      <c r="C158" s="322"/>
      <c r="D158" s="322"/>
      <c r="E158" s="323"/>
      <c r="F158" s="328"/>
      <c r="G158" s="329"/>
      <c r="H158" s="345" t="s">
        <v>181</v>
      </c>
      <c r="I158" s="346"/>
      <c r="J158" s="347"/>
      <c r="K158" s="28">
        <f t="shared" si="4"/>
        <v>21</v>
      </c>
      <c r="L158" s="31" t="s">
        <v>170</v>
      </c>
      <c r="O158" s="32"/>
      <c r="P158" s="32"/>
      <c r="Q158" s="32"/>
      <c r="R158" s="32"/>
    </row>
    <row r="159" spans="1:18" ht="17" customHeight="1" thickBot="1" x14ac:dyDescent="0.25">
      <c r="A159" s="339">
        <v>31</v>
      </c>
      <c r="B159" s="330" t="s">
        <v>324</v>
      </c>
      <c r="C159" s="331"/>
      <c r="D159" s="331"/>
      <c r="E159" s="332"/>
      <c r="F159" s="324">
        <f>SUM(K159:K163)</f>
        <v>43</v>
      </c>
      <c r="G159" s="325"/>
      <c r="H159" s="342" t="s">
        <v>199</v>
      </c>
      <c r="I159" s="343"/>
      <c r="J159" s="344"/>
      <c r="K159" s="28">
        <f t="shared" si="4"/>
        <v>2</v>
      </c>
      <c r="L159" s="29" t="s">
        <v>143</v>
      </c>
    </row>
    <row r="160" spans="1:18" ht="17" customHeight="1" thickBot="1" x14ac:dyDescent="0.25">
      <c r="A160" s="340"/>
      <c r="B160" s="333"/>
      <c r="C160" s="334"/>
      <c r="D160" s="334"/>
      <c r="E160" s="335"/>
      <c r="F160" s="326"/>
      <c r="G160" s="327"/>
      <c r="H160" s="315" t="s">
        <v>208</v>
      </c>
      <c r="I160" s="316"/>
      <c r="J160" s="317"/>
      <c r="K160" s="28">
        <f t="shared" si="4"/>
        <v>10</v>
      </c>
      <c r="L160" s="30" t="s">
        <v>164</v>
      </c>
    </row>
    <row r="161" spans="1:18" ht="17" customHeight="1" thickBot="1" x14ac:dyDescent="0.25">
      <c r="A161" s="340"/>
      <c r="B161" s="336"/>
      <c r="C161" s="337"/>
      <c r="D161" s="337"/>
      <c r="E161" s="338"/>
      <c r="F161" s="326"/>
      <c r="G161" s="327"/>
      <c r="H161" s="315" t="s">
        <v>206</v>
      </c>
      <c r="I161" s="316"/>
      <c r="J161" s="317"/>
      <c r="K161" s="28">
        <f t="shared" si="4"/>
        <v>6</v>
      </c>
      <c r="L161" s="30" t="s">
        <v>166</v>
      </c>
    </row>
    <row r="162" spans="1:18" ht="17" thickBot="1" x14ac:dyDescent="0.25">
      <c r="A162" s="340"/>
      <c r="B162" s="318" t="s">
        <v>325</v>
      </c>
      <c r="C162" s="319"/>
      <c r="D162" s="319"/>
      <c r="E162" s="320"/>
      <c r="F162" s="326"/>
      <c r="G162" s="327"/>
      <c r="H162" s="315" t="s">
        <v>167</v>
      </c>
      <c r="I162" s="316"/>
      <c r="J162" s="317"/>
      <c r="K162" s="28">
        <f t="shared" si="4"/>
        <v>4</v>
      </c>
      <c r="L162" s="30" t="s">
        <v>168</v>
      </c>
    </row>
    <row r="163" spans="1:18" ht="17" thickBot="1" x14ac:dyDescent="0.25">
      <c r="A163" s="341"/>
      <c r="B163" s="321"/>
      <c r="C163" s="322"/>
      <c r="D163" s="322"/>
      <c r="E163" s="323"/>
      <c r="F163" s="328"/>
      <c r="G163" s="329"/>
      <c r="H163" s="345" t="s">
        <v>181</v>
      </c>
      <c r="I163" s="346"/>
      <c r="J163" s="347"/>
      <c r="K163" s="28">
        <f t="shared" si="4"/>
        <v>21</v>
      </c>
      <c r="L163" s="31" t="s">
        <v>170</v>
      </c>
      <c r="O163" s="32"/>
      <c r="P163" s="32"/>
      <c r="Q163" s="32"/>
      <c r="R163" s="32"/>
    </row>
    <row r="164" spans="1:18" ht="17" customHeight="1" thickBot="1" x14ac:dyDescent="0.25">
      <c r="A164" s="339">
        <v>32</v>
      </c>
      <c r="B164" s="330" t="s">
        <v>326</v>
      </c>
      <c r="C164" s="331"/>
      <c r="D164" s="331"/>
      <c r="E164" s="332"/>
      <c r="F164" s="324">
        <f>SUM(K164:K168)</f>
        <v>44</v>
      </c>
      <c r="G164" s="325"/>
      <c r="H164" s="342" t="s">
        <v>162</v>
      </c>
      <c r="I164" s="343"/>
      <c r="J164" s="344"/>
      <c r="K164" s="28">
        <f t="shared" si="4"/>
        <v>1</v>
      </c>
      <c r="L164" s="29" t="s">
        <v>143</v>
      </c>
      <c r="O164" s="32"/>
      <c r="P164" s="32"/>
      <c r="Q164" s="32"/>
      <c r="R164" s="32"/>
    </row>
    <row r="165" spans="1:18" ht="17" customHeight="1" thickBot="1" x14ac:dyDescent="0.25">
      <c r="A165" s="340"/>
      <c r="B165" s="333"/>
      <c r="C165" s="334"/>
      <c r="D165" s="334"/>
      <c r="E165" s="335"/>
      <c r="F165" s="326"/>
      <c r="G165" s="327"/>
      <c r="H165" s="315" t="s">
        <v>216</v>
      </c>
      <c r="I165" s="316"/>
      <c r="J165" s="317"/>
      <c r="K165" s="44">
        <v>26</v>
      </c>
      <c r="L165" s="30" t="s">
        <v>164</v>
      </c>
      <c r="O165" s="32"/>
      <c r="P165" s="32"/>
      <c r="Q165" s="32"/>
      <c r="R165" s="32"/>
    </row>
    <row r="166" spans="1:18" ht="17" customHeight="1" thickBot="1" x14ac:dyDescent="0.25">
      <c r="A166" s="340"/>
      <c r="B166" s="336"/>
      <c r="C166" s="337"/>
      <c r="D166" s="337"/>
      <c r="E166" s="338"/>
      <c r="F166" s="326"/>
      <c r="G166" s="327"/>
      <c r="H166" s="315" t="s">
        <v>201</v>
      </c>
      <c r="I166" s="316"/>
      <c r="J166" s="317"/>
      <c r="K166" s="28">
        <f t="shared" ref="K166:K193" si="5">INDEX(P$14:Q$80,MATCH(H166,P$14:P$80,0),2)</f>
        <v>11</v>
      </c>
      <c r="L166" s="30" t="s">
        <v>166</v>
      </c>
      <c r="O166" s="32"/>
      <c r="P166" s="33"/>
      <c r="Q166" s="33"/>
      <c r="R166" s="32"/>
    </row>
    <row r="167" spans="1:18" ht="17" thickBot="1" x14ac:dyDescent="0.25">
      <c r="A167" s="340"/>
      <c r="B167" s="318" t="s">
        <v>327</v>
      </c>
      <c r="C167" s="319"/>
      <c r="D167" s="319"/>
      <c r="E167" s="320"/>
      <c r="F167" s="326"/>
      <c r="G167" s="327"/>
      <c r="H167" s="315" t="s">
        <v>167</v>
      </c>
      <c r="I167" s="316"/>
      <c r="J167" s="317"/>
      <c r="K167" s="28">
        <f t="shared" si="5"/>
        <v>4</v>
      </c>
      <c r="L167" s="30" t="s">
        <v>168</v>
      </c>
      <c r="O167" s="32"/>
      <c r="P167" s="33"/>
      <c r="Q167" s="33"/>
      <c r="R167" s="32"/>
    </row>
    <row r="168" spans="1:18" ht="17" thickBot="1" x14ac:dyDescent="0.25">
      <c r="A168" s="341"/>
      <c r="B168" s="321"/>
      <c r="C168" s="322"/>
      <c r="D168" s="322"/>
      <c r="E168" s="323"/>
      <c r="F168" s="328"/>
      <c r="G168" s="329"/>
      <c r="H168" s="345" t="s">
        <v>169</v>
      </c>
      <c r="I168" s="346"/>
      <c r="J168" s="347"/>
      <c r="K168" s="28">
        <f t="shared" si="5"/>
        <v>2</v>
      </c>
      <c r="L168" s="31" t="s">
        <v>170</v>
      </c>
      <c r="O168" s="32"/>
      <c r="P168" s="33"/>
      <c r="Q168" s="33"/>
      <c r="R168" s="32"/>
    </row>
    <row r="169" spans="1:18" ht="17" customHeight="1" thickBot="1" x14ac:dyDescent="0.25">
      <c r="A169" s="339">
        <v>33</v>
      </c>
      <c r="B169" s="330" t="s">
        <v>328</v>
      </c>
      <c r="C169" s="331"/>
      <c r="D169" s="331"/>
      <c r="E169" s="332"/>
      <c r="F169" s="324">
        <f>SUM(K169:K173)</f>
        <v>45</v>
      </c>
      <c r="G169" s="325"/>
      <c r="H169" s="342" t="s">
        <v>202</v>
      </c>
      <c r="I169" s="343"/>
      <c r="J169" s="344"/>
      <c r="K169" s="28">
        <f t="shared" si="5"/>
        <v>2</v>
      </c>
      <c r="L169" s="29" t="s">
        <v>143</v>
      </c>
      <c r="O169" s="32"/>
      <c r="P169" s="32"/>
      <c r="Q169" s="32"/>
      <c r="R169" s="32"/>
    </row>
    <row r="170" spans="1:18" ht="17" customHeight="1" thickBot="1" x14ac:dyDescent="0.25">
      <c r="A170" s="340"/>
      <c r="B170" s="333"/>
      <c r="C170" s="334"/>
      <c r="D170" s="334"/>
      <c r="E170" s="335"/>
      <c r="F170" s="326"/>
      <c r="G170" s="327"/>
      <c r="H170" s="315" t="s">
        <v>196</v>
      </c>
      <c r="I170" s="316"/>
      <c r="J170" s="317"/>
      <c r="K170" s="28">
        <f t="shared" si="5"/>
        <v>1</v>
      </c>
      <c r="L170" s="30" t="s">
        <v>164</v>
      </c>
      <c r="O170" s="32"/>
      <c r="P170" s="32"/>
      <c r="Q170" s="32"/>
      <c r="R170" s="32"/>
    </row>
    <row r="171" spans="1:18" ht="17" customHeight="1" thickBot="1" x14ac:dyDescent="0.25">
      <c r="A171" s="340"/>
      <c r="B171" s="336"/>
      <c r="C171" s="337"/>
      <c r="D171" s="337"/>
      <c r="E171" s="338"/>
      <c r="F171" s="326"/>
      <c r="G171" s="327"/>
      <c r="H171" s="315" t="s">
        <v>206</v>
      </c>
      <c r="I171" s="316"/>
      <c r="J171" s="317"/>
      <c r="K171" s="28">
        <f t="shared" si="5"/>
        <v>6</v>
      </c>
      <c r="L171" s="30" t="s">
        <v>166</v>
      </c>
      <c r="O171" s="32"/>
      <c r="P171" s="33"/>
      <c r="Q171" s="33"/>
      <c r="R171" s="32"/>
    </row>
    <row r="172" spans="1:18" ht="17" thickBot="1" x14ac:dyDescent="0.25">
      <c r="A172" s="340"/>
      <c r="B172" s="318" t="s">
        <v>198</v>
      </c>
      <c r="C172" s="319"/>
      <c r="D172" s="319"/>
      <c r="E172" s="320"/>
      <c r="F172" s="326"/>
      <c r="G172" s="327"/>
      <c r="H172" s="315" t="s">
        <v>167</v>
      </c>
      <c r="I172" s="316"/>
      <c r="J172" s="317"/>
      <c r="K172" s="28">
        <f t="shared" si="5"/>
        <v>4</v>
      </c>
      <c r="L172" s="30" t="s">
        <v>168</v>
      </c>
      <c r="O172" s="32"/>
      <c r="P172" s="33"/>
      <c r="Q172" s="33"/>
      <c r="R172" s="32"/>
    </row>
    <row r="173" spans="1:18" ht="17" thickBot="1" x14ac:dyDescent="0.25">
      <c r="A173" s="341"/>
      <c r="B173" s="321"/>
      <c r="C173" s="322"/>
      <c r="D173" s="322"/>
      <c r="E173" s="323"/>
      <c r="F173" s="328"/>
      <c r="G173" s="329"/>
      <c r="H173" s="345" t="s">
        <v>180</v>
      </c>
      <c r="I173" s="346"/>
      <c r="J173" s="347"/>
      <c r="K173" s="28">
        <f t="shared" si="5"/>
        <v>32</v>
      </c>
      <c r="L173" s="31" t="s">
        <v>170</v>
      </c>
      <c r="O173" s="32"/>
      <c r="P173" s="33"/>
      <c r="Q173" s="33"/>
      <c r="R173" s="32"/>
    </row>
    <row r="174" spans="1:18" ht="17" customHeight="1" thickBot="1" x14ac:dyDescent="0.25">
      <c r="A174" s="339">
        <v>34</v>
      </c>
      <c r="B174" s="330" t="s">
        <v>329</v>
      </c>
      <c r="C174" s="331"/>
      <c r="D174" s="331"/>
      <c r="E174" s="332"/>
      <c r="F174" s="324">
        <f>SUM(K174:K178)</f>
        <v>46</v>
      </c>
      <c r="G174" s="325"/>
      <c r="H174" s="342" t="s">
        <v>197</v>
      </c>
      <c r="I174" s="343"/>
      <c r="J174" s="344"/>
      <c r="K174" s="28">
        <f t="shared" si="5"/>
        <v>3</v>
      </c>
      <c r="L174" s="29" t="s">
        <v>143</v>
      </c>
    </row>
    <row r="175" spans="1:18" ht="17" customHeight="1" thickBot="1" x14ac:dyDescent="0.25">
      <c r="A175" s="340"/>
      <c r="B175" s="333"/>
      <c r="C175" s="334"/>
      <c r="D175" s="334"/>
      <c r="E175" s="335"/>
      <c r="F175" s="326"/>
      <c r="G175" s="327"/>
      <c r="H175" s="315" t="s">
        <v>163</v>
      </c>
      <c r="I175" s="316"/>
      <c r="J175" s="317"/>
      <c r="K175" s="28">
        <f t="shared" si="5"/>
        <v>8</v>
      </c>
      <c r="L175" s="30" t="s">
        <v>164</v>
      </c>
    </row>
    <row r="176" spans="1:18" ht="17" customHeight="1" thickBot="1" x14ac:dyDescent="0.25">
      <c r="A176" s="340"/>
      <c r="B176" s="336"/>
      <c r="C176" s="337"/>
      <c r="D176" s="337"/>
      <c r="E176" s="338"/>
      <c r="F176" s="326"/>
      <c r="G176" s="327"/>
      <c r="H176" s="315" t="s">
        <v>203</v>
      </c>
      <c r="I176" s="316"/>
      <c r="J176" s="317"/>
      <c r="K176" s="28">
        <f t="shared" si="5"/>
        <v>5</v>
      </c>
      <c r="L176" s="30" t="s">
        <v>166</v>
      </c>
    </row>
    <row r="177" spans="1:18" ht="17" thickBot="1" x14ac:dyDescent="0.25">
      <c r="A177" s="340"/>
      <c r="B177" s="318" t="s">
        <v>167</v>
      </c>
      <c r="C177" s="319"/>
      <c r="D177" s="319"/>
      <c r="E177" s="320"/>
      <c r="F177" s="326"/>
      <c r="G177" s="327"/>
      <c r="H177" s="315" t="s">
        <v>190</v>
      </c>
      <c r="I177" s="316"/>
      <c r="J177" s="317"/>
      <c r="K177" s="28">
        <f t="shared" si="5"/>
        <v>9</v>
      </c>
      <c r="L177" s="30" t="s">
        <v>168</v>
      </c>
    </row>
    <row r="178" spans="1:18" ht="17" thickBot="1" x14ac:dyDescent="0.25">
      <c r="A178" s="341"/>
      <c r="B178" s="321"/>
      <c r="C178" s="322"/>
      <c r="D178" s="322"/>
      <c r="E178" s="323"/>
      <c r="F178" s="328"/>
      <c r="G178" s="329"/>
      <c r="H178" s="345" t="s">
        <v>181</v>
      </c>
      <c r="I178" s="346"/>
      <c r="J178" s="347"/>
      <c r="K178" s="28">
        <f t="shared" si="5"/>
        <v>21</v>
      </c>
      <c r="L178" s="31" t="s">
        <v>170</v>
      </c>
      <c r="O178" s="32"/>
      <c r="P178" s="32"/>
      <c r="Q178" s="32"/>
      <c r="R178" s="32"/>
    </row>
    <row r="179" spans="1:18" ht="17" customHeight="1" thickBot="1" x14ac:dyDescent="0.25">
      <c r="A179" s="339">
        <v>35</v>
      </c>
      <c r="B179" s="330" t="s">
        <v>330</v>
      </c>
      <c r="C179" s="331"/>
      <c r="D179" s="331"/>
      <c r="E179" s="332"/>
      <c r="F179" s="324">
        <f>SUM(K179:K183)</f>
        <v>46</v>
      </c>
      <c r="G179" s="325"/>
      <c r="H179" s="342" t="s">
        <v>199</v>
      </c>
      <c r="I179" s="343"/>
      <c r="J179" s="344"/>
      <c r="K179" s="28">
        <f t="shared" si="5"/>
        <v>2</v>
      </c>
      <c r="L179" s="29" t="s">
        <v>143</v>
      </c>
      <c r="O179" s="32"/>
      <c r="P179" s="32"/>
      <c r="Q179" s="32"/>
      <c r="R179" s="32"/>
    </row>
    <row r="180" spans="1:18" ht="17" customHeight="1" thickBot="1" x14ac:dyDescent="0.25">
      <c r="A180" s="340"/>
      <c r="B180" s="333"/>
      <c r="C180" s="334"/>
      <c r="D180" s="334"/>
      <c r="E180" s="335"/>
      <c r="F180" s="326"/>
      <c r="G180" s="327"/>
      <c r="H180" s="315" t="s">
        <v>212</v>
      </c>
      <c r="I180" s="316"/>
      <c r="J180" s="317"/>
      <c r="K180" s="28">
        <f t="shared" si="5"/>
        <v>7</v>
      </c>
      <c r="L180" s="30" t="s">
        <v>164</v>
      </c>
      <c r="O180" s="32"/>
      <c r="P180" s="32"/>
      <c r="Q180" s="32"/>
      <c r="R180" s="32"/>
    </row>
    <row r="181" spans="1:18" ht="17" customHeight="1" thickBot="1" x14ac:dyDescent="0.25">
      <c r="A181" s="340"/>
      <c r="B181" s="336"/>
      <c r="C181" s="337"/>
      <c r="D181" s="337"/>
      <c r="E181" s="338"/>
      <c r="F181" s="326"/>
      <c r="G181" s="327"/>
      <c r="H181" s="315" t="s">
        <v>213</v>
      </c>
      <c r="I181" s="316"/>
      <c r="J181" s="317"/>
      <c r="K181" s="28">
        <f t="shared" si="5"/>
        <v>12</v>
      </c>
      <c r="L181" s="30" t="s">
        <v>166</v>
      </c>
      <c r="O181" s="32"/>
      <c r="P181" s="33"/>
      <c r="Q181" s="33"/>
      <c r="R181" s="32"/>
    </row>
    <row r="182" spans="1:18" ht="17" thickBot="1" x14ac:dyDescent="0.25">
      <c r="A182" s="340"/>
      <c r="B182" s="318" t="s">
        <v>331</v>
      </c>
      <c r="C182" s="319"/>
      <c r="D182" s="319"/>
      <c r="E182" s="320"/>
      <c r="F182" s="326"/>
      <c r="G182" s="327"/>
      <c r="H182" s="315" t="s">
        <v>167</v>
      </c>
      <c r="I182" s="316"/>
      <c r="J182" s="317"/>
      <c r="K182" s="28">
        <f t="shared" si="5"/>
        <v>4</v>
      </c>
      <c r="L182" s="30" t="s">
        <v>168</v>
      </c>
      <c r="O182" s="32"/>
      <c r="P182" s="33"/>
      <c r="Q182" s="33"/>
      <c r="R182" s="32"/>
    </row>
    <row r="183" spans="1:18" ht="17" thickBot="1" x14ac:dyDescent="0.25">
      <c r="A183" s="341"/>
      <c r="B183" s="321"/>
      <c r="C183" s="322"/>
      <c r="D183" s="322"/>
      <c r="E183" s="323"/>
      <c r="F183" s="328"/>
      <c r="G183" s="329"/>
      <c r="H183" s="345" t="s">
        <v>181</v>
      </c>
      <c r="I183" s="346"/>
      <c r="J183" s="347"/>
      <c r="K183" s="28">
        <f t="shared" si="5"/>
        <v>21</v>
      </c>
      <c r="L183" s="31" t="s">
        <v>170</v>
      </c>
      <c r="O183" s="32"/>
      <c r="P183" s="33"/>
      <c r="Q183" s="33"/>
      <c r="R183" s="32"/>
    </row>
    <row r="184" spans="1:18" ht="17" customHeight="1" thickBot="1" x14ac:dyDescent="0.25">
      <c r="A184" s="339">
        <v>36</v>
      </c>
      <c r="B184" s="330" t="s">
        <v>332</v>
      </c>
      <c r="C184" s="331"/>
      <c r="D184" s="331"/>
      <c r="E184" s="332"/>
      <c r="F184" s="324">
        <f>SUM(K184:K188)</f>
        <v>46</v>
      </c>
      <c r="G184" s="325"/>
      <c r="H184" s="342" t="s">
        <v>204</v>
      </c>
      <c r="I184" s="343"/>
      <c r="J184" s="344"/>
      <c r="K184" s="28">
        <f t="shared" si="5"/>
        <v>16</v>
      </c>
      <c r="L184" s="29" t="s">
        <v>143</v>
      </c>
    </row>
    <row r="185" spans="1:18" ht="17" customHeight="1" thickBot="1" x14ac:dyDescent="0.25">
      <c r="A185" s="340"/>
      <c r="B185" s="333"/>
      <c r="C185" s="334"/>
      <c r="D185" s="334"/>
      <c r="E185" s="335"/>
      <c r="F185" s="326"/>
      <c r="G185" s="327"/>
      <c r="H185" s="315" t="s">
        <v>163</v>
      </c>
      <c r="I185" s="316"/>
      <c r="J185" s="317"/>
      <c r="K185" s="28">
        <f t="shared" si="5"/>
        <v>8</v>
      </c>
      <c r="L185" s="30" t="s">
        <v>164</v>
      </c>
    </row>
    <row r="186" spans="1:18" ht="17" customHeight="1" thickBot="1" x14ac:dyDescent="0.25">
      <c r="A186" s="340"/>
      <c r="B186" s="336"/>
      <c r="C186" s="337"/>
      <c r="D186" s="337"/>
      <c r="E186" s="338"/>
      <c r="F186" s="326"/>
      <c r="G186" s="327"/>
      <c r="H186" s="315" t="s">
        <v>165</v>
      </c>
      <c r="I186" s="316"/>
      <c r="J186" s="317"/>
      <c r="K186" s="28">
        <f t="shared" si="5"/>
        <v>-1</v>
      </c>
      <c r="L186" s="30" t="s">
        <v>166</v>
      </c>
    </row>
    <row r="187" spans="1:18" ht="17" thickBot="1" x14ac:dyDescent="0.25">
      <c r="A187" s="340"/>
      <c r="B187" s="318" t="s">
        <v>204</v>
      </c>
      <c r="C187" s="319"/>
      <c r="D187" s="319"/>
      <c r="E187" s="320"/>
      <c r="F187" s="326"/>
      <c r="G187" s="327"/>
      <c r="H187" s="315" t="s">
        <v>167</v>
      </c>
      <c r="I187" s="316"/>
      <c r="J187" s="317"/>
      <c r="K187" s="28">
        <f t="shared" si="5"/>
        <v>4</v>
      </c>
      <c r="L187" s="30" t="s">
        <v>168</v>
      </c>
    </row>
    <row r="188" spans="1:18" ht="17" thickBot="1" x14ac:dyDescent="0.25">
      <c r="A188" s="341"/>
      <c r="B188" s="321"/>
      <c r="C188" s="322"/>
      <c r="D188" s="322"/>
      <c r="E188" s="323"/>
      <c r="F188" s="328"/>
      <c r="G188" s="329"/>
      <c r="H188" s="345" t="s">
        <v>185</v>
      </c>
      <c r="I188" s="346"/>
      <c r="J188" s="347"/>
      <c r="K188" s="28">
        <f t="shared" si="5"/>
        <v>19</v>
      </c>
      <c r="L188" s="31" t="s">
        <v>170</v>
      </c>
      <c r="O188" s="32"/>
      <c r="P188" s="32"/>
      <c r="Q188" s="32"/>
      <c r="R188" s="32"/>
    </row>
    <row r="189" spans="1:18" ht="17" customHeight="1" thickBot="1" x14ac:dyDescent="0.25">
      <c r="A189" s="339">
        <v>37</v>
      </c>
      <c r="B189" s="330" t="s">
        <v>333</v>
      </c>
      <c r="C189" s="331"/>
      <c r="D189" s="331"/>
      <c r="E189" s="332"/>
      <c r="F189" s="324">
        <f>SUM(K189:K193)</f>
        <v>47</v>
      </c>
      <c r="G189" s="325"/>
      <c r="H189" s="342" t="s">
        <v>198</v>
      </c>
      <c r="I189" s="343"/>
      <c r="J189" s="344"/>
      <c r="K189" s="28">
        <f t="shared" si="5"/>
        <v>4</v>
      </c>
      <c r="L189" s="29" t="s">
        <v>143</v>
      </c>
      <c r="O189" s="32"/>
      <c r="P189" s="32"/>
      <c r="Q189" s="32"/>
      <c r="R189" s="32"/>
    </row>
    <row r="190" spans="1:18" ht="17" customHeight="1" thickBot="1" x14ac:dyDescent="0.25">
      <c r="A190" s="340"/>
      <c r="B190" s="333"/>
      <c r="C190" s="334"/>
      <c r="D190" s="334"/>
      <c r="E190" s="335"/>
      <c r="F190" s="326"/>
      <c r="G190" s="327"/>
      <c r="H190" s="315" t="s">
        <v>196</v>
      </c>
      <c r="I190" s="316"/>
      <c r="J190" s="317"/>
      <c r="K190" s="28">
        <f t="shared" si="5"/>
        <v>1</v>
      </c>
      <c r="L190" s="30" t="s">
        <v>164</v>
      </c>
      <c r="O190" s="32"/>
      <c r="P190" s="32"/>
      <c r="Q190" s="32"/>
      <c r="R190" s="32"/>
    </row>
    <row r="191" spans="1:18" ht="17" customHeight="1" thickBot="1" x14ac:dyDescent="0.25">
      <c r="A191" s="340"/>
      <c r="B191" s="336"/>
      <c r="C191" s="337"/>
      <c r="D191" s="337"/>
      <c r="E191" s="338"/>
      <c r="F191" s="326"/>
      <c r="G191" s="327"/>
      <c r="H191" s="315" t="s">
        <v>206</v>
      </c>
      <c r="I191" s="316"/>
      <c r="J191" s="317"/>
      <c r="K191" s="28">
        <f t="shared" si="5"/>
        <v>6</v>
      </c>
      <c r="L191" s="30" t="s">
        <v>166</v>
      </c>
      <c r="O191" s="32"/>
      <c r="P191" s="33"/>
      <c r="Q191" s="33"/>
      <c r="R191" s="32"/>
    </row>
    <row r="192" spans="1:18" ht="17" thickBot="1" x14ac:dyDescent="0.25">
      <c r="A192" s="340"/>
      <c r="B192" s="318" t="s">
        <v>334</v>
      </c>
      <c r="C192" s="319"/>
      <c r="D192" s="319"/>
      <c r="E192" s="320"/>
      <c r="F192" s="326"/>
      <c r="G192" s="327"/>
      <c r="H192" s="315" t="s">
        <v>167</v>
      </c>
      <c r="I192" s="316"/>
      <c r="J192" s="317"/>
      <c r="K192" s="28">
        <f t="shared" si="5"/>
        <v>4</v>
      </c>
      <c r="L192" s="30" t="s">
        <v>168</v>
      </c>
      <c r="O192" s="32"/>
      <c r="P192" s="33"/>
      <c r="Q192" s="33"/>
      <c r="R192" s="32"/>
    </row>
    <row r="193" spans="1:18" ht="17" thickBot="1" x14ac:dyDescent="0.25">
      <c r="A193" s="341"/>
      <c r="B193" s="321"/>
      <c r="C193" s="322"/>
      <c r="D193" s="322"/>
      <c r="E193" s="323"/>
      <c r="F193" s="328"/>
      <c r="G193" s="329"/>
      <c r="H193" s="345" t="s">
        <v>180</v>
      </c>
      <c r="I193" s="346"/>
      <c r="J193" s="347"/>
      <c r="K193" s="28">
        <f t="shared" si="5"/>
        <v>32</v>
      </c>
      <c r="L193" s="31" t="s">
        <v>170</v>
      </c>
      <c r="O193" s="32"/>
      <c r="P193" s="33"/>
      <c r="Q193" s="33"/>
      <c r="R193" s="32"/>
    </row>
    <row r="194" spans="1:18" ht="17" customHeight="1" thickBot="1" x14ac:dyDescent="0.25">
      <c r="A194" s="339">
        <v>38</v>
      </c>
      <c r="B194" s="330" t="s">
        <v>335</v>
      </c>
      <c r="C194" s="331"/>
      <c r="D194" s="331"/>
      <c r="E194" s="332"/>
      <c r="F194" s="324">
        <f>SUM(K194:K198)</f>
        <v>48</v>
      </c>
      <c r="G194" s="325"/>
      <c r="H194" s="348" t="s">
        <v>162</v>
      </c>
      <c r="I194" s="349"/>
      <c r="J194" s="350"/>
      <c r="K194" s="28">
        <v>1</v>
      </c>
      <c r="L194" s="29" t="s">
        <v>143</v>
      </c>
      <c r="O194" s="32"/>
      <c r="P194" s="33"/>
      <c r="Q194" s="33"/>
      <c r="R194" s="32"/>
    </row>
    <row r="195" spans="1:18" ht="17" customHeight="1" thickBot="1" x14ac:dyDescent="0.25">
      <c r="A195" s="340"/>
      <c r="B195" s="333"/>
      <c r="C195" s="334"/>
      <c r="D195" s="334"/>
      <c r="E195" s="335"/>
      <c r="F195" s="326"/>
      <c r="G195" s="327"/>
      <c r="H195" s="351" t="s">
        <v>205</v>
      </c>
      <c r="I195" s="352"/>
      <c r="J195" s="353"/>
      <c r="K195" s="28">
        <f>INDEX(P40:Q221,MATCH(H195,P40:P221,0),2)</f>
        <v>16</v>
      </c>
      <c r="L195" s="30" t="s">
        <v>164</v>
      </c>
      <c r="O195" s="32"/>
      <c r="P195" s="33"/>
      <c r="Q195" s="32"/>
      <c r="R195" s="32"/>
    </row>
    <row r="196" spans="1:18" ht="17" customHeight="1" thickBot="1" x14ac:dyDescent="0.25">
      <c r="A196" s="340"/>
      <c r="B196" s="336"/>
      <c r="C196" s="337"/>
      <c r="D196" s="337"/>
      <c r="E196" s="338"/>
      <c r="F196" s="326"/>
      <c r="G196" s="327"/>
      <c r="H196" s="315" t="s">
        <v>206</v>
      </c>
      <c r="I196" s="316"/>
      <c r="J196" s="317"/>
      <c r="K196" s="28">
        <f>INDEX(P41:Q222,MATCH(H196,P41:P222,0),2)</f>
        <v>6</v>
      </c>
      <c r="L196" s="30" t="s">
        <v>166</v>
      </c>
      <c r="O196" s="32"/>
      <c r="P196" s="33"/>
      <c r="Q196" s="32"/>
      <c r="R196" s="32"/>
    </row>
    <row r="197" spans="1:18" ht="17" thickBot="1" x14ac:dyDescent="0.25">
      <c r="A197" s="340"/>
      <c r="B197" s="318" t="s">
        <v>214</v>
      </c>
      <c r="C197" s="319"/>
      <c r="D197" s="319"/>
      <c r="E197" s="320"/>
      <c r="F197" s="326"/>
      <c r="G197" s="327"/>
      <c r="H197" s="315" t="s">
        <v>167</v>
      </c>
      <c r="I197" s="316"/>
      <c r="J197" s="317"/>
      <c r="K197" s="28">
        <f>INDEX(P42:Q223,MATCH(H197,P42:P223,0),2)</f>
        <v>4</v>
      </c>
      <c r="L197" s="30" t="s">
        <v>168</v>
      </c>
      <c r="O197" s="32"/>
      <c r="P197" s="33"/>
      <c r="Q197" s="32"/>
      <c r="R197" s="32"/>
    </row>
    <row r="198" spans="1:18" ht="17" thickBot="1" x14ac:dyDescent="0.25">
      <c r="A198" s="341"/>
      <c r="B198" s="321"/>
      <c r="C198" s="322"/>
      <c r="D198" s="322"/>
      <c r="E198" s="323"/>
      <c r="F198" s="328"/>
      <c r="G198" s="329"/>
      <c r="H198" s="345" t="s">
        <v>181</v>
      </c>
      <c r="I198" s="346"/>
      <c r="J198" s="347"/>
      <c r="K198" s="28">
        <v>21</v>
      </c>
      <c r="L198" s="31" t="s">
        <v>170</v>
      </c>
      <c r="O198" s="32"/>
      <c r="P198" s="33"/>
      <c r="Q198" s="32"/>
      <c r="R198" s="32"/>
    </row>
    <row r="199" spans="1:18" ht="17" customHeight="1" thickBot="1" x14ac:dyDescent="0.25">
      <c r="A199" s="339">
        <v>39</v>
      </c>
      <c r="B199" s="330" t="s">
        <v>336</v>
      </c>
      <c r="C199" s="331"/>
      <c r="D199" s="331"/>
      <c r="E199" s="332"/>
      <c r="F199" s="324">
        <f>SUM(K199:K203)</f>
        <v>48</v>
      </c>
      <c r="G199" s="325"/>
      <c r="H199" s="342" t="s">
        <v>188</v>
      </c>
      <c r="I199" s="343"/>
      <c r="J199" s="344"/>
      <c r="K199" s="28">
        <f t="shared" ref="K199:K243" si="6">INDEX(P$14:Q$80,MATCH(H199,P$14:P$80,0),2)</f>
        <v>9</v>
      </c>
      <c r="L199" s="29" t="s">
        <v>143</v>
      </c>
      <c r="O199" s="32"/>
      <c r="P199" s="32"/>
      <c r="Q199" s="32"/>
      <c r="R199" s="32"/>
    </row>
    <row r="200" spans="1:18" ht="17" customHeight="1" thickBot="1" x14ac:dyDescent="0.25">
      <c r="A200" s="340"/>
      <c r="B200" s="333"/>
      <c r="C200" s="334"/>
      <c r="D200" s="334"/>
      <c r="E200" s="335"/>
      <c r="F200" s="326"/>
      <c r="G200" s="327"/>
      <c r="H200" s="315" t="s">
        <v>208</v>
      </c>
      <c r="I200" s="316"/>
      <c r="J200" s="317"/>
      <c r="K200" s="28">
        <f t="shared" si="6"/>
        <v>10</v>
      </c>
      <c r="L200" s="30" t="s">
        <v>164</v>
      </c>
      <c r="O200" s="32"/>
      <c r="P200" s="32"/>
      <c r="Q200" s="32"/>
      <c r="R200" s="32"/>
    </row>
    <row r="201" spans="1:18" ht="17" customHeight="1" thickBot="1" x14ac:dyDescent="0.25">
      <c r="A201" s="340"/>
      <c r="B201" s="336"/>
      <c r="C201" s="337"/>
      <c r="D201" s="337"/>
      <c r="E201" s="338"/>
      <c r="F201" s="326"/>
      <c r="G201" s="327"/>
      <c r="H201" s="315" t="s">
        <v>206</v>
      </c>
      <c r="I201" s="316"/>
      <c r="J201" s="317"/>
      <c r="K201" s="28">
        <f t="shared" si="6"/>
        <v>6</v>
      </c>
      <c r="L201" s="30" t="s">
        <v>166</v>
      </c>
      <c r="O201" s="32"/>
      <c r="P201" s="33"/>
      <c r="Q201" s="33"/>
      <c r="R201" s="32"/>
    </row>
    <row r="202" spans="1:18" ht="17" thickBot="1" x14ac:dyDescent="0.25">
      <c r="A202" s="340"/>
      <c r="B202" s="318" t="s">
        <v>187</v>
      </c>
      <c r="C202" s="319"/>
      <c r="D202" s="319"/>
      <c r="E202" s="320"/>
      <c r="F202" s="326"/>
      <c r="G202" s="327"/>
      <c r="H202" s="315" t="s">
        <v>167</v>
      </c>
      <c r="I202" s="316"/>
      <c r="J202" s="317"/>
      <c r="K202" s="28">
        <f t="shared" si="6"/>
        <v>4</v>
      </c>
      <c r="L202" s="30" t="s">
        <v>168</v>
      </c>
      <c r="O202" s="32"/>
      <c r="P202" s="33"/>
      <c r="Q202" s="33"/>
      <c r="R202" s="32"/>
    </row>
    <row r="203" spans="1:18" ht="17" thickBot="1" x14ac:dyDescent="0.25">
      <c r="A203" s="341"/>
      <c r="B203" s="321"/>
      <c r="C203" s="322"/>
      <c r="D203" s="322"/>
      <c r="E203" s="323"/>
      <c r="F203" s="328"/>
      <c r="G203" s="329"/>
      <c r="H203" s="345" t="s">
        <v>185</v>
      </c>
      <c r="I203" s="346"/>
      <c r="J203" s="347"/>
      <c r="K203" s="28">
        <f t="shared" si="6"/>
        <v>19</v>
      </c>
      <c r="L203" s="31" t="s">
        <v>170</v>
      </c>
      <c r="O203" s="32"/>
      <c r="P203" s="33"/>
      <c r="Q203" s="33"/>
      <c r="R203" s="32"/>
    </row>
    <row r="204" spans="1:18" ht="17" customHeight="1" thickBot="1" x14ac:dyDescent="0.25">
      <c r="A204" s="339">
        <v>40</v>
      </c>
      <c r="B204" s="330" t="s">
        <v>337</v>
      </c>
      <c r="C204" s="331"/>
      <c r="D204" s="331"/>
      <c r="E204" s="332"/>
      <c r="F204" s="324">
        <f>SUM(K204:K208)</f>
        <v>48</v>
      </c>
      <c r="G204" s="325"/>
      <c r="H204" s="342" t="s">
        <v>199</v>
      </c>
      <c r="I204" s="343"/>
      <c r="J204" s="344"/>
      <c r="K204" s="28">
        <f t="shared" si="6"/>
        <v>2</v>
      </c>
      <c r="L204" s="29" t="s">
        <v>143</v>
      </c>
      <c r="O204" s="32"/>
      <c r="P204" s="33"/>
      <c r="Q204" s="33"/>
      <c r="R204" s="32"/>
    </row>
    <row r="205" spans="1:18" ht="17" customHeight="1" thickBot="1" x14ac:dyDescent="0.25">
      <c r="A205" s="340"/>
      <c r="B205" s="333"/>
      <c r="C205" s="334"/>
      <c r="D205" s="334"/>
      <c r="E205" s="335"/>
      <c r="F205" s="326"/>
      <c r="G205" s="327"/>
      <c r="H205" s="315" t="s">
        <v>163</v>
      </c>
      <c r="I205" s="316"/>
      <c r="J205" s="317"/>
      <c r="K205" s="28">
        <f t="shared" si="6"/>
        <v>8</v>
      </c>
      <c r="L205" s="30" t="s">
        <v>164</v>
      </c>
      <c r="O205" s="32"/>
      <c r="P205" s="33"/>
      <c r="Q205" s="32"/>
      <c r="R205" s="32"/>
    </row>
    <row r="206" spans="1:18" ht="17" customHeight="1" thickBot="1" x14ac:dyDescent="0.25">
      <c r="A206" s="340"/>
      <c r="B206" s="336"/>
      <c r="C206" s="337"/>
      <c r="D206" s="337"/>
      <c r="E206" s="338"/>
      <c r="F206" s="326"/>
      <c r="G206" s="327"/>
      <c r="H206" s="315" t="s">
        <v>203</v>
      </c>
      <c r="I206" s="316"/>
      <c r="J206" s="317"/>
      <c r="K206" s="28">
        <f t="shared" si="6"/>
        <v>5</v>
      </c>
      <c r="L206" s="30" t="s">
        <v>166</v>
      </c>
      <c r="O206" s="32"/>
      <c r="P206" s="33"/>
      <c r="Q206" s="32"/>
      <c r="R206" s="32"/>
    </row>
    <row r="207" spans="1:18" ht="17" thickBot="1" x14ac:dyDescent="0.25">
      <c r="A207" s="340"/>
      <c r="B207" s="318" t="s">
        <v>184</v>
      </c>
      <c r="C207" s="319"/>
      <c r="D207" s="319"/>
      <c r="E207" s="320"/>
      <c r="F207" s="326"/>
      <c r="G207" s="327"/>
      <c r="H207" s="315" t="s">
        <v>184</v>
      </c>
      <c r="I207" s="316"/>
      <c r="J207" s="317"/>
      <c r="K207" s="28">
        <f t="shared" si="6"/>
        <v>21</v>
      </c>
      <c r="L207" s="30" t="s">
        <v>168</v>
      </c>
      <c r="O207" s="32"/>
      <c r="P207" s="33"/>
      <c r="Q207" s="32"/>
      <c r="R207" s="32"/>
    </row>
    <row r="208" spans="1:18" ht="17" thickBot="1" x14ac:dyDescent="0.25">
      <c r="A208" s="341"/>
      <c r="B208" s="321"/>
      <c r="C208" s="322"/>
      <c r="D208" s="322"/>
      <c r="E208" s="323"/>
      <c r="F208" s="328"/>
      <c r="G208" s="329"/>
      <c r="H208" s="345" t="s">
        <v>187</v>
      </c>
      <c r="I208" s="346"/>
      <c r="J208" s="347"/>
      <c r="K208" s="28">
        <f t="shared" si="6"/>
        <v>12</v>
      </c>
      <c r="L208" s="31" t="s">
        <v>170</v>
      </c>
      <c r="O208" s="32"/>
      <c r="P208" s="33"/>
      <c r="Q208" s="32"/>
      <c r="R208" s="32"/>
    </row>
    <row r="209" spans="1:18" ht="17" customHeight="1" thickBot="1" x14ac:dyDescent="0.25">
      <c r="A209" s="339">
        <v>41</v>
      </c>
      <c r="B209" s="330" t="s">
        <v>338</v>
      </c>
      <c r="C209" s="331"/>
      <c r="D209" s="331"/>
      <c r="E209" s="332"/>
      <c r="F209" s="324">
        <f>SUM(K209:K213)</f>
        <v>49</v>
      </c>
      <c r="G209" s="325"/>
      <c r="H209" s="342" t="s">
        <v>199</v>
      </c>
      <c r="I209" s="343"/>
      <c r="J209" s="344"/>
      <c r="K209" s="28">
        <f t="shared" si="6"/>
        <v>2</v>
      </c>
      <c r="L209" s="29" t="s">
        <v>143</v>
      </c>
      <c r="O209" s="32"/>
      <c r="P209" s="32"/>
      <c r="Q209" s="32"/>
      <c r="R209" s="32"/>
    </row>
    <row r="210" spans="1:18" ht="17" customHeight="1" thickBot="1" x14ac:dyDescent="0.25">
      <c r="A210" s="340"/>
      <c r="B210" s="333"/>
      <c r="C210" s="334"/>
      <c r="D210" s="334"/>
      <c r="E210" s="335"/>
      <c r="F210" s="326"/>
      <c r="G210" s="327"/>
      <c r="H210" s="315" t="s">
        <v>205</v>
      </c>
      <c r="I210" s="316"/>
      <c r="J210" s="317"/>
      <c r="K210" s="28">
        <f t="shared" si="6"/>
        <v>16</v>
      </c>
      <c r="L210" s="30" t="s">
        <v>164</v>
      </c>
      <c r="O210" s="32"/>
      <c r="P210" s="32"/>
      <c r="Q210" s="32"/>
      <c r="R210" s="32"/>
    </row>
    <row r="211" spans="1:18" ht="17" customHeight="1" thickBot="1" x14ac:dyDescent="0.25">
      <c r="A211" s="340"/>
      <c r="B211" s="336"/>
      <c r="C211" s="337"/>
      <c r="D211" s="337"/>
      <c r="E211" s="338"/>
      <c r="F211" s="326"/>
      <c r="G211" s="327"/>
      <c r="H211" s="315" t="s">
        <v>206</v>
      </c>
      <c r="I211" s="316"/>
      <c r="J211" s="317"/>
      <c r="K211" s="28">
        <f t="shared" si="6"/>
        <v>6</v>
      </c>
      <c r="L211" s="30" t="s">
        <v>166</v>
      </c>
      <c r="O211" s="32"/>
      <c r="P211" s="33"/>
      <c r="Q211" s="33"/>
      <c r="R211" s="32"/>
    </row>
    <row r="212" spans="1:18" ht="17" thickBot="1" x14ac:dyDescent="0.25">
      <c r="A212" s="340"/>
      <c r="B212" s="318" t="s">
        <v>218</v>
      </c>
      <c r="C212" s="319"/>
      <c r="D212" s="319"/>
      <c r="E212" s="320"/>
      <c r="F212" s="326"/>
      <c r="G212" s="327"/>
      <c r="H212" s="315" t="s">
        <v>167</v>
      </c>
      <c r="I212" s="316"/>
      <c r="J212" s="317"/>
      <c r="K212" s="28">
        <f t="shared" si="6"/>
        <v>4</v>
      </c>
      <c r="L212" s="30" t="s">
        <v>168</v>
      </c>
      <c r="O212" s="32"/>
      <c r="P212" s="33"/>
      <c r="Q212" s="33"/>
      <c r="R212" s="32"/>
    </row>
    <row r="213" spans="1:18" ht="17" thickBot="1" x14ac:dyDescent="0.25">
      <c r="A213" s="341"/>
      <c r="B213" s="321"/>
      <c r="C213" s="322"/>
      <c r="D213" s="322"/>
      <c r="E213" s="323"/>
      <c r="F213" s="328"/>
      <c r="G213" s="329"/>
      <c r="H213" s="345" t="s">
        <v>181</v>
      </c>
      <c r="I213" s="346"/>
      <c r="J213" s="347"/>
      <c r="K213" s="28">
        <f t="shared" si="6"/>
        <v>21</v>
      </c>
      <c r="L213" s="31" t="s">
        <v>170</v>
      </c>
      <c r="O213" s="32"/>
      <c r="P213" s="33"/>
      <c r="Q213" s="33"/>
      <c r="R213" s="32"/>
    </row>
    <row r="214" spans="1:18" ht="17" customHeight="1" thickBot="1" x14ac:dyDescent="0.25">
      <c r="A214" s="339">
        <v>42</v>
      </c>
      <c r="B214" s="330" t="s">
        <v>290</v>
      </c>
      <c r="C214" s="331"/>
      <c r="D214" s="331"/>
      <c r="E214" s="332"/>
      <c r="F214" s="324">
        <f>SUM(K214:K218)</f>
        <v>49</v>
      </c>
      <c r="G214" s="325"/>
      <c r="H214" s="342" t="s">
        <v>198</v>
      </c>
      <c r="I214" s="343"/>
      <c r="J214" s="344"/>
      <c r="K214" s="28">
        <f t="shared" si="6"/>
        <v>4</v>
      </c>
      <c r="L214" s="29" t="s">
        <v>143</v>
      </c>
      <c r="O214" s="32"/>
      <c r="P214" s="33"/>
      <c r="Q214" s="33"/>
      <c r="R214" s="32"/>
    </row>
    <row r="215" spans="1:18" ht="17" customHeight="1" thickBot="1" x14ac:dyDescent="0.25">
      <c r="A215" s="340"/>
      <c r="B215" s="333"/>
      <c r="C215" s="334"/>
      <c r="D215" s="334"/>
      <c r="E215" s="335"/>
      <c r="F215" s="326"/>
      <c r="G215" s="327"/>
      <c r="H215" s="315" t="s">
        <v>205</v>
      </c>
      <c r="I215" s="316"/>
      <c r="J215" s="317"/>
      <c r="K215" s="28">
        <f t="shared" si="6"/>
        <v>16</v>
      </c>
      <c r="L215" s="30" t="s">
        <v>164</v>
      </c>
      <c r="O215" s="32"/>
      <c r="P215" s="33"/>
      <c r="Q215" s="32"/>
      <c r="R215" s="32"/>
    </row>
    <row r="216" spans="1:18" ht="17" customHeight="1" thickBot="1" x14ac:dyDescent="0.25">
      <c r="A216" s="340"/>
      <c r="B216" s="336"/>
      <c r="C216" s="337"/>
      <c r="D216" s="337"/>
      <c r="E216" s="338"/>
      <c r="F216" s="326"/>
      <c r="G216" s="327"/>
      <c r="H216" s="315" t="s">
        <v>206</v>
      </c>
      <c r="I216" s="316"/>
      <c r="J216" s="317"/>
      <c r="K216" s="28">
        <f t="shared" si="6"/>
        <v>6</v>
      </c>
      <c r="L216" s="30" t="s">
        <v>166</v>
      </c>
      <c r="O216" s="32"/>
      <c r="P216" s="33"/>
      <c r="Q216" s="32"/>
      <c r="R216" s="32"/>
    </row>
    <row r="217" spans="1:18" ht="17" thickBot="1" x14ac:dyDescent="0.25">
      <c r="A217" s="340"/>
      <c r="B217" s="318" t="s">
        <v>215</v>
      </c>
      <c r="C217" s="319"/>
      <c r="D217" s="319"/>
      <c r="E217" s="320"/>
      <c r="F217" s="326"/>
      <c r="G217" s="327"/>
      <c r="H217" s="315" t="s">
        <v>190</v>
      </c>
      <c r="I217" s="316"/>
      <c r="J217" s="317"/>
      <c r="K217" s="28">
        <f t="shared" si="6"/>
        <v>9</v>
      </c>
      <c r="L217" s="30" t="s">
        <v>168</v>
      </c>
      <c r="O217" s="32"/>
      <c r="P217" s="33"/>
      <c r="Q217" s="32"/>
      <c r="R217" s="32"/>
    </row>
    <row r="218" spans="1:18" ht="17" thickBot="1" x14ac:dyDescent="0.25">
      <c r="A218" s="341"/>
      <c r="B218" s="321"/>
      <c r="C218" s="322"/>
      <c r="D218" s="322"/>
      <c r="E218" s="323"/>
      <c r="F218" s="328"/>
      <c r="G218" s="329"/>
      <c r="H218" s="345" t="s">
        <v>215</v>
      </c>
      <c r="I218" s="346"/>
      <c r="J218" s="347"/>
      <c r="K218" s="28">
        <f t="shared" si="6"/>
        <v>14</v>
      </c>
      <c r="L218" s="31" t="s">
        <v>170</v>
      </c>
      <c r="O218" s="32"/>
      <c r="P218" s="33"/>
      <c r="Q218" s="32"/>
      <c r="R218" s="32"/>
    </row>
    <row r="219" spans="1:18" ht="17" customHeight="1" thickBot="1" x14ac:dyDescent="0.25">
      <c r="A219" s="339">
        <v>43</v>
      </c>
      <c r="B219" s="330" t="s">
        <v>286</v>
      </c>
      <c r="C219" s="331"/>
      <c r="D219" s="331"/>
      <c r="E219" s="332"/>
      <c r="F219" s="324">
        <f>SUM(K219:K223)</f>
        <v>54</v>
      </c>
      <c r="G219" s="325"/>
      <c r="H219" s="342" t="s">
        <v>199</v>
      </c>
      <c r="I219" s="343"/>
      <c r="J219" s="344"/>
      <c r="K219" s="28">
        <f t="shared" si="6"/>
        <v>2</v>
      </c>
      <c r="L219" s="29" t="s">
        <v>143</v>
      </c>
      <c r="O219" s="32"/>
      <c r="P219" s="32"/>
      <c r="Q219" s="32"/>
      <c r="R219" s="32"/>
    </row>
    <row r="220" spans="1:18" ht="17" customHeight="1" thickBot="1" x14ac:dyDescent="0.25">
      <c r="A220" s="340"/>
      <c r="B220" s="333"/>
      <c r="C220" s="334"/>
      <c r="D220" s="334"/>
      <c r="E220" s="335"/>
      <c r="F220" s="326"/>
      <c r="G220" s="327"/>
      <c r="H220" s="315" t="s">
        <v>205</v>
      </c>
      <c r="I220" s="316"/>
      <c r="J220" s="317"/>
      <c r="K220" s="28">
        <f t="shared" si="6"/>
        <v>16</v>
      </c>
      <c r="L220" s="30" t="s">
        <v>164</v>
      </c>
      <c r="O220" s="32"/>
      <c r="P220" s="32"/>
      <c r="Q220" s="32"/>
      <c r="R220" s="32"/>
    </row>
    <row r="221" spans="1:18" ht="17" customHeight="1" thickBot="1" x14ac:dyDescent="0.25">
      <c r="A221" s="340"/>
      <c r="B221" s="336"/>
      <c r="C221" s="337"/>
      <c r="D221" s="337"/>
      <c r="E221" s="338"/>
      <c r="F221" s="326"/>
      <c r="G221" s="327"/>
      <c r="H221" s="315" t="s">
        <v>206</v>
      </c>
      <c r="I221" s="316"/>
      <c r="J221" s="317"/>
      <c r="K221" s="28">
        <f t="shared" si="6"/>
        <v>6</v>
      </c>
      <c r="L221" s="30" t="s">
        <v>166</v>
      </c>
      <c r="O221" s="32"/>
      <c r="P221" s="33"/>
      <c r="Q221" s="33"/>
      <c r="R221" s="32"/>
    </row>
    <row r="222" spans="1:18" ht="17" thickBot="1" x14ac:dyDescent="0.25">
      <c r="A222" s="340"/>
      <c r="B222" s="318" t="s">
        <v>182</v>
      </c>
      <c r="C222" s="319"/>
      <c r="D222" s="319"/>
      <c r="E222" s="320"/>
      <c r="F222" s="326"/>
      <c r="G222" s="327"/>
      <c r="H222" s="315" t="s">
        <v>190</v>
      </c>
      <c r="I222" s="316"/>
      <c r="J222" s="317"/>
      <c r="K222" s="28">
        <f t="shared" si="6"/>
        <v>9</v>
      </c>
      <c r="L222" s="30" t="s">
        <v>168</v>
      </c>
      <c r="O222" s="32"/>
      <c r="P222" s="33"/>
      <c r="Q222" s="33"/>
      <c r="R222" s="32"/>
    </row>
    <row r="223" spans="1:18" ht="17" thickBot="1" x14ac:dyDescent="0.25">
      <c r="A223" s="341"/>
      <c r="B223" s="321"/>
      <c r="C223" s="322"/>
      <c r="D223" s="322"/>
      <c r="E223" s="323"/>
      <c r="F223" s="328"/>
      <c r="G223" s="329"/>
      <c r="H223" s="345" t="s">
        <v>181</v>
      </c>
      <c r="I223" s="346"/>
      <c r="J223" s="347"/>
      <c r="K223" s="28">
        <f t="shared" si="6"/>
        <v>21</v>
      </c>
      <c r="L223" s="31" t="s">
        <v>170</v>
      </c>
      <c r="O223" s="32"/>
      <c r="P223" s="33"/>
      <c r="Q223" s="33"/>
      <c r="R223" s="32"/>
    </row>
    <row r="224" spans="1:18" ht="17" customHeight="1" thickBot="1" x14ac:dyDescent="0.25">
      <c r="A224" s="339">
        <v>44</v>
      </c>
      <c r="B224" s="330" t="s">
        <v>339</v>
      </c>
      <c r="C224" s="331"/>
      <c r="D224" s="331"/>
      <c r="E224" s="332"/>
      <c r="F224" s="324">
        <f>SUM(K224:K228)</f>
        <v>57</v>
      </c>
      <c r="G224" s="325"/>
      <c r="H224" s="342" t="s">
        <v>199</v>
      </c>
      <c r="I224" s="343"/>
      <c r="J224" s="344"/>
      <c r="K224" s="28">
        <f t="shared" si="6"/>
        <v>2</v>
      </c>
      <c r="L224" s="29" t="s">
        <v>143</v>
      </c>
      <c r="O224" s="32"/>
      <c r="P224" s="33"/>
      <c r="Q224" s="33"/>
      <c r="R224" s="32"/>
    </row>
    <row r="225" spans="1:18" ht="17" customHeight="1" thickBot="1" x14ac:dyDescent="0.25">
      <c r="A225" s="340"/>
      <c r="B225" s="333"/>
      <c r="C225" s="334"/>
      <c r="D225" s="334"/>
      <c r="E225" s="335"/>
      <c r="F225" s="326"/>
      <c r="G225" s="327"/>
      <c r="H225" s="315" t="s">
        <v>163</v>
      </c>
      <c r="I225" s="316"/>
      <c r="J225" s="317"/>
      <c r="K225" s="28">
        <f t="shared" si="6"/>
        <v>8</v>
      </c>
      <c r="L225" s="30" t="s">
        <v>164</v>
      </c>
      <c r="O225" s="32"/>
      <c r="P225" s="33"/>
      <c r="Q225" s="32"/>
      <c r="R225" s="32"/>
    </row>
    <row r="226" spans="1:18" ht="17" customHeight="1" thickBot="1" x14ac:dyDescent="0.25">
      <c r="A226" s="340"/>
      <c r="B226" s="336"/>
      <c r="C226" s="337"/>
      <c r="D226" s="337"/>
      <c r="E226" s="338"/>
      <c r="F226" s="326"/>
      <c r="G226" s="327"/>
      <c r="H226" s="315" t="s">
        <v>203</v>
      </c>
      <c r="I226" s="316"/>
      <c r="J226" s="317"/>
      <c r="K226" s="28">
        <f t="shared" si="6"/>
        <v>5</v>
      </c>
      <c r="L226" s="30" t="s">
        <v>166</v>
      </c>
      <c r="O226" s="32"/>
      <c r="P226" s="33"/>
      <c r="Q226" s="32"/>
      <c r="R226" s="32"/>
    </row>
    <row r="227" spans="1:18" ht="17" thickBot="1" x14ac:dyDescent="0.25">
      <c r="A227" s="340"/>
      <c r="B227" s="318" t="s">
        <v>340</v>
      </c>
      <c r="C227" s="319"/>
      <c r="D227" s="319"/>
      <c r="E227" s="320"/>
      <c r="F227" s="326"/>
      <c r="G227" s="327"/>
      <c r="H227" s="315" t="s">
        <v>210</v>
      </c>
      <c r="I227" s="316"/>
      <c r="J227" s="317"/>
      <c r="K227" s="28">
        <f t="shared" si="6"/>
        <v>30</v>
      </c>
      <c r="L227" s="30" t="s">
        <v>168</v>
      </c>
      <c r="O227" s="32"/>
      <c r="P227" s="33"/>
      <c r="Q227" s="32"/>
      <c r="R227" s="32"/>
    </row>
    <row r="228" spans="1:18" ht="17" thickBot="1" x14ac:dyDescent="0.25">
      <c r="A228" s="341"/>
      <c r="B228" s="321"/>
      <c r="C228" s="322"/>
      <c r="D228" s="322"/>
      <c r="E228" s="323"/>
      <c r="F228" s="328"/>
      <c r="G228" s="329"/>
      <c r="H228" s="345" t="s">
        <v>187</v>
      </c>
      <c r="I228" s="346"/>
      <c r="J228" s="347"/>
      <c r="K228" s="28">
        <f t="shared" si="6"/>
        <v>12</v>
      </c>
      <c r="L228" s="31" t="s">
        <v>170</v>
      </c>
      <c r="O228" s="32"/>
      <c r="P228" s="33"/>
      <c r="Q228" s="32"/>
      <c r="R228" s="32"/>
    </row>
    <row r="229" spans="1:18" ht="17" customHeight="1" thickBot="1" x14ac:dyDescent="0.25">
      <c r="A229" s="339">
        <v>45</v>
      </c>
      <c r="B229" s="330" t="s">
        <v>284</v>
      </c>
      <c r="C229" s="331"/>
      <c r="D229" s="331"/>
      <c r="E229" s="332"/>
      <c r="F229" s="324">
        <f>SUM(K229:K233)</f>
        <v>58</v>
      </c>
      <c r="G229" s="325"/>
      <c r="H229" s="342" t="s">
        <v>199</v>
      </c>
      <c r="I229" s="343"/>
      <c r="J229" s="344"/>
      <c r="K229" s="28">
        <f t="shared" si="6"/>
        <v>2</v>
      </c>
      <c r="L229" s="29" t="s">
        <v>143</v>
      </c>
      <c r="O229" s="32"/>
      <c r="P229" s="33"/>
      <c r="Q229" s="33"/>
      <c r="R229" s="32"/>
    </row>
    <row r="230" spans="1:18" ht="17" customHeight="1" thickBot="1" x14ac:dyDescent="0.25">
      <c r="A230" s="340"/>
      <c r="B230" s="333"/>
      <c r="C230" s="334"/>
      <c r="D230" s="334"/>
      <c r="E230" s="335"/>
      <c r="F230" s="326"/>
      <c r="G230" s="327"/>
      <c r="H230" s="315" t="s">
        <v>163</v>
      </c>
      <c r="I230" s="316"/>
      <c r="J230" s="317"/>
      <c r="K230" s="28">
        <f t="shared" si="6"/>
        <v>8</v>
      </c>
      <c r="L230" s="30" t="s">
        <v>164</v>
      </c>
      <c r="O230" s="32"/>
      <c r="P230" s="33"/>
      <c r="Q230" s="32"/>
      <c r="R230" s="32"/>
    </row>
    <row r="231" spans="1:18" ht="17" customHeight="1" thickBot="1" x14ac:dyDescent="0.25">
      <c r="A231" s="340"/>
      <c r="B231" s="336"/>
      <c r="C231" s="337"/>
      <c r="D231" s="337"/>
      <c r="E231" s="338"/>
      <c r="F231" s="326"/>
      <c r="G231" s="327"/>
      <c r="H231" s="315" t="s">
        <v>207</v>
      </c>
      <c r="I231" s="316"/>
      <c r="J231" s="317"/>
      <c r="K231" s="28">
        <f t="shared" si="6"/>
        <v>12</v>
      </c>
      <c r="L231" s="30" t="s">
        <v>166</v>
      </c>
      <c r="O231" s="32"/>
      <c r="P231" s="33"/>
      <c r="Q231" s="32"/>
      <c r="R231" s="32"/>
    </row>
    <row r="232" spans="1:18" ht="17" thickBot="1" x14ac:dyDescent="0.25">
      <c r="A232" s="340"/>
      <c r="B232" s="318" t="s">
        <v>207</v>
      </c>
      <c r="C232" s="319"/>
      <c r="D232" s="319"/>
      <c r="E232" s="320"/>
      <c r="F232" s="326"/>
      <c r="G232" s="327"/>
      <c r="H232" s="315" t="s">
        <v>167</v>
      </c>
      <c r="I232" s="316"/>
      <c r="J232" s="317"/>
      <c r="K232" s="28">
        <f t="shared" si="6"/>
        <v>4</v>
      </c>
      <c r="L232" s="30" t="s">
        <v>168</v>
      </c>
      <c r="O232" s="32"/>
      <c r="P232" s="33"/>
      <c r="Q232" s="32"/>
      <c r="R232" s="32"/>
    </row>
    <row r="233" spans="1:18" ht="17" thickBot="1" x14ac:dyDescent="0.25">
      <c r="A233" s="341"/>
      <c r="B233" s="321"/>
      <c r="C233" s="322"/>
      <c r="D233" s="322"/>
      <c r="E233" s="323"/>
      <c r="F233" s="328"/>
      <c r="G233" s="329"/>
      <c r="H233" s="345" t="s">
        <v>180</v>
      </c>
      <c r="I233" s="346"/>
      <c r="J233" s="347"/>
      <c r="K233" s="28">
        <f t="shared" si="6"/>
        <v>32</v>
      </c>
      <c r="L233" s="31" t="s">
        <v>170</v>
      </c>
      <c r="O233" s="32"/>
      <c r="P233" s="33"/>
      <c r="Q233" s="32"/>
      <c r="R233" s="32"/>
    </row>
    <row r="234" spans="1:18" ht="17" customHeight="1" thickBot="1" x14ac:dyDescent="0.25">
      <c r="A234" s="339">
        <v>46</v>
      </c>
      <c r="B234" s="330" t="s">
        <v>341</v>
      </c>
      <c r="C234" s="331"/>
      <c r="D234" s="331"/>
      <c r="E234" s="332"/>
      <c r="F234" s="324">
        <f>SUM(K234:K238)</f>
        <v>60</v>
      </c>
      <c r="G234" s="325"/>
      <c r="H234" s="342" t="s">
        <v>188</v>
      </c>
      <c r="I234" s="343"/>
      <c r="J234" s="344"/>
      <c r="K234" s="28">
        <f t="shared" si="6"/>
        <v>9</v>
      </c>
      <c r="L234" s="29" t="s">
        <v>143</v>
      </c>
      <c r="O234" s="32"/>
      <c r="P234" s="33"/>
      <c r="Q234" s="33"/>
      <c r="R234" s="32"/>
    </row>
    <row r="235" spans="1:18" ht="17" customHeight="1" thickBot="1" x14ac:dyDescent="0.25">
      <c r="A235" s="340"/>
      <c r="B235" s="333"/>
      <c r="C235" s="334"/>
      <c r="D235" s="334"/>
      <c r="E235" s="335"/>
      <c r="F235" s="326"/>
      <c r="G235" s="327"/>
      <c r="H235" s="315" t="s">
        <v>205</v>
      </c>
      <c r="I235" s="316"/>
      <c r="J235" s="317"/>
      <c r="K235" s="28">
        <f t="shared" si="6"/>
        <v>16</v>
      </c>
      <c r="L235" s="30" t="s">
        <v>164</v>
      </c>
      <c r="O235" s="32"/>
      <c r="P235" s="33"/>
      <c r="Q235" s="32"/>
      <c r="R235" s="32"/>
    </row>
    <row r="236" spans="1:18" ht="17" customHeight="1" thickBot="1" x14ac:dyDescent="0.25">
      <c r="A236" s="340"/>
      <c r="B236" s="336"/>
      <c r="C236" s="337"/>
      <c r="D236" s="337"/>
      <c r="E236" s="338"/>
      <c r="F236" s="326"/>
      <c r="G236" s="327"/>
      <c r="H236" s="315" t="s">
        <v>213</v>
      </c>
      <c r="I236" s="316"/>
      <c r="J236" s="317"/>
      <c r="K236" s="28">
        <f t="shared" si="6"/>
        <v>12</v>
      </c>
      <c r="L236" s="30" t="s">
        <v>166</v>
      </c>
      <c r="O236" s="32"/>
      <c r="P236" s="33"/>
      <c r="Q236" s="32"/>
      <c r="R236" s="32"/>
    </row>
    <row r="237" spans="1:18" ht="17" thickBot="1" x14ac:dyDescent="0.25">
      <c r="A237" s="340"/>
      <c r="B237" s="318" t="s">
        <v>342</v>
      </c>
      <c r="C237" s="319"/>
      <c r="D237" s="319"/>
      <c r="E237" s="320"/>
      <c r="F237" s="326"/>
      <c r="G237" s="327"/>
      <c r="H237" s="315" t="s">
        <v>167</v>
      </c>
      <c r="I237" s="316"/>
      <c r="J237" s="317"/>
      <c r="K237" s="28">
        <f t="shared" si="6"/>
        <v>4</v>
      </c>
      <c r="L237" s="30" t="s">
        <v>168</v>
      </c>
      <c r="O237" s="32"/>
      <c r="P237" s="33"/>
      <c r="Q237" s="32"/>
      <c r="R237" s="32"/>
    </row>
    <row r="238" spans="1:18" ht="17" thickBot="1" x14ac:dyDescent="0.25">
      <c r="A238" s="341"/>
      <c r="B238" s="321"/>
      <c r="C238" s="322"/>
      <c r="D238" s="322"/>
      <c r="E238" s="323"/>
      <c r="F238" s="328"/>
      <c r="G238" s="329"/>
      <c r="H238" s="345" t="s">
        <v>185</v>
      </c>
      <c r="I238" s="346"/>
      <c r="J238" s="347"/>
      <c r="K238" s="28">
        <f t="shared" si="6"/>
        <v>19</v>
      </c>
      <c r="L238" s="31" t="s">
        <v>170</v>
      </c>
      <c r="O238" s="32"/>
      <c r="P238" s="33"/>
      <c r="Q238" s="32"/>
      <c r="R238" s="32"/>
    </row>
    <row r="239" spans="1:18" ht="17" customHeight="1" thickBot="1" x14ac:dyDescent="0.25">
      <c r="A239" s="339">
        <v>47</v>
      </c>
      <c r="B239" s="330" t="s">
        <v>343</v>
      </c>
      <c r="C239" s="331"/>
      <c r="D239" s="331"/>
      <c r="E239" s="332"/>
      <c r="F239" s="324">
        <f>SUM(K239:K243)</f>
        <v>65</v>
      </c>
      <c r="G239" s="325"/>
      <c r="H239" s="342" t="s">
        <v>186</v>
      </c>
      <c r="I239" s="343"/>
      <c r="J239" s="344"/>
      <c r="K239" s="28">
        <f t="shared" si="6"/>
        <v>12</v>
      </c>
      <c r="L239" s="29" t="s">
        <v>143</v>
      </c>
    </row>
    <row r="240" spans="1:18" ht="17" customHeight="1" thickBot="1" x14ac:dyDescent="0.25">
      <c r="A240" s="340"/>
      <c r="B240" s="333"/>
      <c r="C240" s="334"/>
      <c r="D240" s="334"/>
      <c r="E240" s="335"/>
      <c r="F240" s="326"/>
      <c r="G240" s="327"/>
      <c r="H240" s="315" t="s">
        <v>212</v>
      </c>
      <c r="I240" s="316"/>
      <c r="J240" s="317"/>
      <c r="K240" s="28">
        <f t="shared" si="6"/>
        <v>7</v>
      </c>
      <c r="L240" s="30" t="s">
        <v>164</v>
      </c>
    </row>
    <row r="241" spans="1:18" ht="17" customHeight="1" thickBot="1" x14ac:dyDescent="0.25">
      <c r="A241" s="340"/>
      <c r="B241" s="336"/>
      <c r="C241" s="337"/>
      <c r="D241" s="337"/>
      <c r="E241" s="338"/>
      <c r="F241" s="326"/>
      <c r="G241" s="327"/>
      <c r="H241" s="315" t="s">
        <v>178</v>
      </c>
      <c r="I241" s="316"/>
      <c r="J241" s="317"/>
      <c r="K241" s="28">
        <f t="shared" si="6"/>
        <v>10</v>
      </c>
      <c r="L241" s="30" t="s">
        <v>166</v>
      </c>
    </row>
    <row r="242" spans="1:18" ht="17" thickBot="1" x14ac:dyDescent="0.25">
      <c r="A242" s="340"/>
      <c r="B242" s="318" t="s">
        <v>344</v>
      </c>
      <c r="C242" s="319"/>
      <c r="D242" s="319"/>
      <c r="E242" s="320"/>
      <c r="F242" s="326"/>
      <c r="G242" s="327"/>
      <c r="H242" s="315" t="s">
        <v>167</v>
      </c>
      <c r="I242" s="316"/>
      <c r="J242" s="317"/>
      <c r="K242" s="28">
        <f t="shared" si="6"/>
        <v>4</v>
      </c>
      <c r="L242" s="30" t="s">
        <v>168</v>
      </c>
    </row>
    <row r="243" spans="1:18" ht="17" thickBot="1" x14ac:dyDescent="0.25">
      <c r="A243" s="341"/>
      <c r="B243" s="321"/>
      <c r="C243" s="322"/>
      <c r="D243" s="322"/>
      <c r="E243" s="323"/>
      <c r="F243" s="328"/>
      <c r="G243" s="329"/>
      <c r="H243" s="345" t="s">
        <v>180</v>
      </c>
      <c r="I243" s="346"/>
      <c r="J243" s="347"/>
      <c r="K243" s="28">
        <f t="shared" si="6"/>
        <v>32</v>
      </c>
      <c r="L243" s="31" t="s">
        <v>170</v>
      </c>
      <c r="O243" s="32"/>
      <c r="P243" s="32"/>
      <c r="Q243" s="32"/>
      <c r="R243" s="32"/>
    </row>
    <row r="244" spans="1:18" ht="17" customHeight="1" thickBot="1" x14ac:dyDescent="0.25">
      <c r="A244" s="339">
        <v>48</v>
      </c>
      <c r="B244" s="330" t="s">
        <v>345</v>
      </c>
      <c r="C244" s="331"/>
      <c r="D244" s="331"/>
      <c r="E244" s="332"/>
      <c r="F244" s="324">
        <f>SUM(K244:K248)</f>
        <v>79</v>
      </c>
      <c r="G244" s="325"/>
      <c r="H244" s="342" t="s">
        <v>218</v>
      </c>
      <c r="I244" s="343"/>
      <c r="J244" s="344"/>
      <c r="K244" s="44">
        <v>31</v>
      </c>
      <c r="L244" s="29" t="s">
        <v>143</v>
      </c>
      <c r="O244" s="32"/>
      <c r="P244" s="33"/>
      <c r="Q244" s="33"/>
      <c r="R244" s="32"/>
    </row>
    <row r="245" spans="1:18" ht="17" customHeight="1" thickBot="1" x14ac:dyDescent="0.25">
      <c r="A245" s="340"/>
      <c r="B245" s="333"/>
      <c r="C245" s="334"/>
      <c r="D245" s="334"/>
      <c r="E245" s="335"/>
      <c r="F245" s="326"/>
      <c r="G245" s="327"/>
      <c r="H245" s="315" t="s">
        <v>205</v>
      </c>
      <c r="I245" s="316"/>
      <c r="J245" s="317"/>
      <c r="K245" s="28">
        <f t="shared" ref="K245:K253" si="7">INDEX(P$14:Q$80,MATCH(H245,P$14:P$80,0),2)</f>
        <v>16</v>
      </c>
      <c r="L245" s="30" t="s">
        <v>164</v>
      </c>
      <c r="O245" s="32"/>
      <c r="P245" s="33"/>
      <c r="Q245" s="32"/>
      <c r="R245" s="32"/>
    </row>
    <row r="246" spans="1:18" ht="17" customHeight="1" thickBot="1" x14ac:dyDescent="0.25">
      <c r="A246" s="340"/>
      <c r="B246" s="336"/>
      <c r="C246" s="337"/>
      <c r="D246" s="337"/>
      <c r="E246" s="338"/>
      <c r="F246" s="326"/>
      <c r="G246" s="327"/>
      <c r="H246" s="315" t="s">
        <v>206</v>
      </c>
      <c r="I246" s="316"/>
      <c r="J246" s="317"/>
      <c r="K246" s="28">
        <f t="shared" si="7"/>
        <v>6</v>
      </c>
      <c r="L246" s="30" t="s">
        <v>166</v>
      </c>
      <c r="O246" s="32"/>
      <c r="P246" s="33"/>
      <c r="Q246" s="32"/>
      <c r="R246" s="32"/>
    </row>
    <row r="247" spans="1:18" ht="17" thickBot="1" x14ac:dyDescent="0.25">
      <c r="A247" s="340"/>
      <c r="B247" s="318" t="s">
        <v>209</v>
      </c>
      <c r="C247" s="319"/>
      <c r="D247" s="319"/>
      <c r="E247" s="320"/>
      <c r="F247" s="326"/>
      <c r="G247" s="327"/>
      <c r="H247" s="315" t="s">
        <v>209</v>
      </c>
      <c r="I247" s="316"/>
      <c r="J247" s="317"/>
      <c r="K247" s="28">
        <f t="shared" si="7"/>
        <v>14</v>
      </c>
      <c r="L247" s="30" t="s">
        <v>168</v>
      </c>
      <c r="O247" s="32"/>
      <c r="P247" s="33"/>
      <c r="Q247" s="32"/>
      <c r="R247" s="32"/>
    </row>
    <row r="248" spans="1:18" ht="17" thickBot="1" x14ac:dyDescent="0.25">
      <c r="A248" s="341"/>
      <c r="B248" s="321"/>
      <c r="C248" s="322"/>
      <c r="D248" s="322"/>
      <c r="E248" s="323"/>
      <c r="F248" s="328"/>
      <c r="G248" s="329"/>
      <c r="H248" s="345" t="s">
        <v>187</v>
      </c>
      <c r="I248" s="346"/>
      <c r="J248" s="347"/>
      <c r="K248" s="28">
        <f t="shared" si="7"/>
        <v>12</v>
      </c>
      <c r="L248" s="31" t="s">
        <v>170</v>
      </c>
      <c r="O248" s="32"/>
      <c r="P248" s="33"/>
      <c r="Q248" s="32"/>
      <c r="R248" s="32"/>
    </row>
    <row r="249" spans="1:18" ht="17" thickBot="1" x14ac:dyDescent="0.25">
      <c r="A249" s="339">
        <v>49</v>
      </c>
      <c r="B249" s="330" t="s">
        <v>346</v>
      </c>
      <c r="C249" s="331"/>
      <c r="D249" s="331"/>
      <c r="E249" s="332"/>
      <c r="F249" s="324">
        <f>SUM(K249:K253)</f>
        <v>79</v>
      </c>
      <c r="G249" s="325"/>
      <c r="H249" s="342" t="s">
        <v>176</v>
      </c>
      <c r="I249" s="343"/>
      <c r="J249" s="344"/>
      <c r="K249" s="28">
        <f t="shared" si="7"/>
        <v>15</v>
      </c>
      <c r="L249" s="29" t="s">
        <v>143</v>
      </c>
      <c r="O249" s="32"/>
      <c r="P249" s="33"/>
      <c r="Q249" s="33"/>
      <c r="R249" s="32"/>
    </row>
    <row r="250" spans="1:18" ht="17" thickBot="1" x14ac:dyDescent="0.25">
      <c r="A250" s="340"/>
      <c r="B250" s="333"/>
      <c r="C250" s="334"/>
      <c r="D250" s="334"/>
      <c r="E250" s="335"/>
      <c r="F250" s="326"/>
      <c r="G250" s="327"/>
      <c r="H250" s="315" t="s">
        <v>177</v>
      </c>
      <c r="I250" s="316"/>
      <c r="J250" s="317"/>
      <c r="K250" s="28">
        <f t="shared" si="7"/>
        <v>52</v>
      </c>
      <c r="L250" s="30" t="s">
        <v>164</v>
      </c>
      <c r="O250" s="32"/>
      <c r="P250" s="33"/>
      <c r="Q250" s="32"/>
      <c r="R250" s="32"/>
    </row>
    <row r="251" spans="1:18" ht="17" thickBot="1" x14ac:dyDescent="0.25">
      <c r="A251" s="340"/>
      <c r="B251" s="336"/>
      <c r="C251" s="337"/>
      <c r="D251" s="337"/>
      <c r="E251" s="338"/>
      <c r="F251" s="326"/>
      <c r="G251" s="327"/>
      <c r="H251" s="315" t="s">
        <v>206</v>
      </c>
      <c r="I251" s="316"/>
      <c r="J251" s="317"/>
      <c r="K251" s="28">
        <f t="shared" si="7"/>
        <v>6</v>
      </c>
      <c r="L251" s="30" t="s">
        <v>166</v>
      </c>
      <c r="O251" s="32"/>
      <c r="P251" s="33"/>
      <c r="Q251" s="32"/>
      <c r="R251" s="32"/>
    </row>
    <row r="252" spans="1:18" ht="17" thickBot="1" x14ac:dyDescent="0.25">
      <c r="A252" s="340"/>
      <c r="B252" s="318" t="s">
        <v>176</v>
      </c>
      <c r="C252" s="319"/>
      <c r="D252" s="319"/>
      <c r="E252" s="320"/>
      <c r="F252" s="326"/>
      <c r="G252" s="327"/>
      <c r="H252" s="315" t="s">
        <v>167</v>
      </c>
      <c r="I252" s="316"/>
      <c r="J252" s="317"/>
      <c r="K252" s="28">
        <f t="shared" si="7"/>
        <v>4</v>
      </c>
      <c r="L252" s="30" t="s">
        <v>168</v>
      </c>
      <c r="O252" s="32"/>
      <c r="P252" s="33"/>
      <c r="Q252" s="32"/>
      <c r="R252" s="32"/>
    </row>
    <row r="253" spans="1:18" ht="17" thickBot="1" x14ac:dyDescent="0.25">
      <c r="A253" s="341"/>
      <c r="B253" s="321"/>
      <c r="C253" s="322"/>
      <c r="D253" s="322"/>
      <c r="E253" s="323"/>
      <c r="F253" s="328"/>
      <c r="G253" s="329"/>
      <c r="H253" s="345" t="s">
        <v>169</v>
      </c>
      <c r="I253" s="346"/>
      <c r="J253" s="347"/>
      <c r="K253" s="28">
        <f t="shared" si="7"/>
        <v>2</v>
      </c>
      <c r="L253" s="31" t="s">
        <v>170</v>
      </c>
      <c r="O253" s="32"/>
      <c r="P253" s="33"/>
      <c r="Q253" s="32"/>
      <c r="R253" s="32"/>
    </row>
    <row r="254" spans="1:18" ht="17" thickBot="1" x14ac:dyDescent="0.25">
      <c r="A254" s="339">
        <v>50</v>
      </c>
      <c r="B254" s="330" t="s">
        <v>347</v>
      </c>
      <c r="C254" s="331"/>
      <c r="D254" s="331"/>
      <c r="E254" s="332"/>
      <c r="F254" s="324">
        <f>SUM(K254:K258)</f>
        <v>84</v>
      </c>
      <c r="G254" s="325"/>
      <c r="H254" s="342" t="s">
        <v>162</v>
      </c>
      <c r="I254" s="343"/>
      <c r="J254" s="344"/>
      <c r="K254" s="28">
        <f>INDEX(P14:Q80,MATCH(H254,P14:P80,0),2)</f>
        <v>1</v>
      </c>
      <c r="L254" s="29" t="s">
        <v>143</v>
      </c>
    </row>
    <row r="255" spans="1:18" ht="17" thickBot="1" x14ac:dyDescent="0.25">
      <c r="A255" s="340"/>
      <c r="B255" s="333"/>
      <c r="C255" s="334"/>
      <c r="D255" s="334"/>
      <c r="E255" s="335"/>
      <c r="F255" s="326"/>
      <c r="G255" s="327"/>
      <c r="H255" s="355" t="s">
        <v>177</v>
      </c>
      <c r="I255" s="355"/>
      <c r="J255" s="355"/>
      <c r="K255" s="28">
        <f>INDEX(P15:Q81,MATCH(H255,P15:P81,0),2)</f>
        <v>52</v>
      </c>
      <c r="L255" s="30" t="s">
        <v>164</v>
      </c>
    </row>
    <row r="256" spans="1:18" ht="17" thickBot="1" x14ac:dyDescent="0.25">
      <c r="A256" s="340"/>
      <c r="B256" s="336"/>
      <c r="C256" s="337"/>
      <c r="D256" s="337"/>
      <c r="E256" s="338"/>
      <c r="F256" s="326"/>
      <c r="G256" s="327"/>
      <c r="H256" s="355" t="s">
        <v>179</v>
      </c>
      <c r="I256" s="355"/>
      <c r="J256" s="355"/>
      <c r="K256" s="28">
        <f>INDEX(P16:Q82,MATCH(H256,P16:P82,0),2)</f>
        <v>6</v>
      </c>
      <c r="L256" s="30" t="s">
        <v>166</v>
      </c>
    </row>
    <row r="257" spans="1:12" ht="17" thickBot="1" x14ac:dyDescent="0.25">
      <c r="A257" s="340"/>
      <c r="B257" s="318" t="s">
        <v>179</v>
      </c>
      <c r="C257" s="319"/>
      <c r="D257" s="319"/>
      <c r="E257" s="320"/>
      <c r="F257" s="326"/>
      <c r="G257" s="327"/>
      <c r="H257" s="355" t="s">
        <v>167</v>
      </c>
      <c r="I257" s="355"/>
      <c r="J257" s="355"/>
      <c r="K257" s="28">
        <f>INDEX(P17:Q83,MATCH(H257,P17:P83,0),2)</f>
        <v>4</v>
      </c>
      <c r="L257" s="30" t="s">
        <v>168</v>
      </c>
    </row>
    <row r="258" spans="1:12" ht="17" thickBot="1" x14ac:dyDescent="0.25">
      <c r="A258" s="341"/>
      <c r="B258" s="321"/>
      <c r="C258" s="322"/>
      <c r="D258" s="322"/>
      <c r="E258" s="323"/>
      <c r="F258" s="328"/>
      <c r="G258" s="329"/>
      <c r="H258" s="354" t="s">
        <v>181</v>
      </c>
      <c r="I258" s="354"/>
      <c r="J258" s="354"/>
      <c r="K258" s="43">
        <f>INDEX(P18:Q109,MATCH(H258,P18:P109,0),2)</f>
        <v>21</v>
      </c>
      <c r="L258" s="31" t="s">
        <v>170</v>
      </c>
    </row>
  </sheetData>
  <mergeCells count="452">
    <mergeCell ref="H258:J258"/>
    <mergeCell ref="A254:A258"/>
    <mergeCell ref="B254:E256"/>
    <mergeCell ref="F254:G258"/>
    <mergeCell ref="H254:J254"/>
    <mergeCell ref="H255:J255"/>
    <mergeCell ref="H256:J256"/>
    <mergeCell ref="B257:E258"/>
    <mergeCell ref="H43:J43"/>
    <mergeCell ref="A69:A73"/>
    <mergeCell ref="B69:E71"/>
    <mergeCell ref="F69:G73"/>
    <mergeCell ref="H69:J69"/>
    <mergeCell ref="H70:J70"/>
    <mergeCell ref="H71:J71"/>
    <mergeCell ref="B72:E73"/>
    <mergeCell ref="H257:J257"/>
    <mergeCell ref="A79:A83"/>
    <mergeCell ref="B79:E81"/>
    <mergeCell ref="F79:G83"/>
    <mergeCell ref="H79:J79"/>
    <mergeCell ref="H80:J80"/>
    <mergeCell ref="H81:J81"/>
    <mergeCell ref="B82:E83"/>
    <mergeCell ref="H82:J82"/>
    <mergeCell ref="H83:J83"/>
    <mergeCell ref="A74:A78"/>
    <mergeCell ref="B74:E76"/>
    <mergeCell ref="F74:G78"/>
    <mergeCell ref="H74:J74"/>
    <mergeCell ref="H75:J75"/>
    <mergeCell ref="H76:J76"/>
    <mergeCell ref="B77:E78"/>
    <mergeCell ref="H77:J77"/>
    <mergeCell ref="H78:J78"/>
    <mergeCell ref="A194:A198"/>
    <mergeCell ref="B194:E196"/>
    <mergeCell ref="F194:G198"/>
    <mergeCell ref="H194:J194"/>
    <mergeCell ref="H195:J195"/>
    <mergeCell ref="H196:J196"/>
    <mergeCell ref="B197:E198"/>
    <mergeCell ref="H197:J197"/>
    <mergeCell ref="H198:J198"/>
    <mergeCell ref="A29:A33"/>
    <mergeCell ref="B29:E31"/>
    <mergeCell ref="F29:G33"/>
    <mergeCell ref="H29:J29"/>
    <mergeCell ref="H30:J30"/>
    <mergeCell ref="H31:J31"/>
    <mergeCell ref="B32:E33"/>
    <mergeCell ref="H32:J32"/>
    <mergeCell ref="H33:J33"/>
    <mergeCell ref="A129:A133"/>
    <mergeCell ref="B129:E131"/>
    <mergeCell ref="F129:G133"/>
    <mergeCell ref="H129:J129"/>
    <mergeCell ref="H130:J130"/>
    <mergeCell ref="H131:J131"/>
    <mergeCell ref="B132:E133"/>
    <mergeCell ref="H132:J132"/>
    <mergeCell ref="H133:J133"/>
    <mergeCell ref="A54:A58"/>
    <mergeCell ref="B54:E56"/>
    <mergeCell ref="F54:G58"/>
    <mergeCell ref="H54:J54"/>
    <mergeCell ref="H55:J55"/>
    <mergeCell ref="H56:J56"/>
    <mergeCell ref="B57:E58"/>
    <mergeCell ref="H57:J57"/>
    <mergeCell ref="H58:J58"/>
    <mergeCell ref="A99:A103"/>
    <mergeCell ref="B99:E101"/>
    <mergeCell ref="F99:G103"/>
    <mergeCell ref="H99:J99"/>
    <mergeCell ref="H100:J100"/>
    <mergeCell ref="H101:J101"/>
    <mergeCell ref="B102:E103"/>
    <mergeCell ref="H102:J102"/>
    <mergeCell ref="H103:J103"/>
    <mergeCell ref="A174:A178"/>
    <mergeCell ref="B174:E176"/>
    <mergeCell ref="F174:G178"/>
    <mergeCell ref="H174:J174"/>
    <mergeCell ref="H175:J175"/>
    <mergeCell ref="H176:J176"/>
    <mergeCell ref="B177:E178"/>
    <mergeCell ref="H177:J177"/>
    <mergeCell ref="H178:J178"/>
    <mergeCell ref="A44:A48"/>
    <mergeCell ref="B44:E46"/>
    <mergeCell ref="F44:G48"/>
    <mergeCell ref="H44:J44"/>
    <mergeCell ref="H45:J45"/>
    <mergeCell ref="H46:J46"/>
    <mergeCell ref="B47:E48"/>
    <mergeCell ref="H47:J47"/>
    <mergeCell ref="H48:J48"/>
    <mergeCell ref="A119:A123"/>
    <mergeCell ref="B119:E121"/>
    <mergeCell ref="F119:G123"/>
    <mergeCell ref="H119:J119"/>
    <mergeCell ref="H120:J120"/>
    <mergeCell ref="H121:J121"/>
    <mergeCell ref="B122:E123"/>
    <mergeCell ref="H122:J122"/>
    <mergeCell ref="H123:J123"/>
    <mergeCell ref="A219:A223"/>
    <mergeCell ref="B219:E221"/>
    <mergeCell ref="F219:G223"/>
    <mergeCell ref="H219:J219"/>
    <mergeCell ref="H220:J220"/>
    <mergeCell ref="H221:J221"/>
    <mergeCell ref="B222:E223"/>
    <mergeCell ref="H222:J222"/>
    <mergeCell ref="H223:J223"/>
    <mergeCell ref="A104:A108"/>
    <mergeCell ref="B104:E106"/>
    <mergeCell ref="F104:G108"/>
    <mergeCell ref="H104:J104"/>
    <mergeCell ref="H105:J105"/>
    <mergeCell ref="H106:J106"/>
    <mergeCell ref="B107:E108"/>
    <mergeCell ref="H107:J107"/>
    <mergeCell ref="H108:J108"/>
    <mergeCell ref="A34:A38"/>
    <mergeCell ref="B34:E36"/>
    <mergeCell ref="F34:G38"/>
    <mergeCell ref="H34:J34"/>
    <mergeCell ref="H35:J35"/>
    <mergeCell ref="H36:J36"/>
    <mergeCell ref="B37:E38"/>
    <mergeCell ref="H37:J37"/>
    <mergeCell ref="H38:J38"/>
    <mergeCell ref="A64:A68"/>
    <mergeCell ref="B64:E66"/>
    <mergeCell ref="F64:G68"/>
    <mergeCell ref="H64:J64"/>
    <mergeCell ref="H65:J65"/>
    <mergeCell ref="H66:J66"/>
    <mergeCell ref="B67:E68"/>
    <mergeCell ref="H67:J67"/>
    <mergeCell ref="H68:J68"/>
    <mergeCell ref="A124:A128"/>
    <mergeCell ref="B124:E126"/>
    <mergeCell ref="F124:G128"/>
    <mergeCell ref="H124:J124"/>
    <mergeCell ref="H125:J125"/>
    <mergeCell ref="H126:J126"/>
    <mergeCell ref="B127:E128"/>
    <mergeCell ref="H127:J127"/>
    <mergeCell ref="H128:J128"/>
    <mergeCell ref="A149:A153"/>
    <mergeCell ref="B149:E151"/>
    <mergeCell ref="F149:G153"/>
    <mergeCell ref="H149:J149"/>
    <mergeCell ref="H150:J150"/>
    <mergeCell ref="H151:J151"/>
    <mergeCell ref="B152:E153"/>
    <mergeCell ref="H152:J152"/>
    <mergeCell ref="H153:J153"/>
    <mergeCell ref="A164:A168"/>
    <mergeCell ref="B164:E166"/>
    <mergeCell ref="F164:G168"/>
    <mergeCell ref="H164:J164"/>
    <mergeCell ref="H165:J165"/>
    <mergeCell ref="H166:J166"/>
    <mergeCell ref="B167:E168"/>
    <mergeCell ref="H167:J167"/>
    <mergeCell ref="H168:J168"/>
    <mergeCell ref="A229:A233"/>
    <mergeCell ref="B229:E231"/>
    <mergeCell ref="F229:G233"/>
    <mergeCell ref="H229:J229"/>
    <mergeCell ref="H230:J230"/>
    <mergeCell ref="H231:J231"/>
    <mergeCell ref="B232:E233"/>
    <mergeCell ref="H232:J232"/>
    <mergeCell ref="H233:J233"/>
    <mergeCell ref="A14:A18"/>
    <mergeCell ref="B14:E16"/>
    <mergeCell ref="F14:G18"/>
    <mergeCell ref="H14:J14"/>
    <mergeCell ref="H15:J15"/>
    <mergeCell ref="H16:J16"/>
    <mergeCell ref="B17:E18"/>
    <mergeCell ref="H17:J17"/>
    <mergeCell ref="H18:J18"/>
    <mergeCell ref="A249:A253"/>
    <mergeCell ref="B249:E251"/>
    <mergeCell ref="F249:G253"/>
    <mergeCell ref="H249:J249"/>
    <mergeCell ref="H250:J250"/>
    <mergeCell ref="H251:J251"/>
    <mergeCell ref="B252:E253"/>
    <mergeCell ref="H252:J252"/>
    <mergeCell ref="H253:J253"/>
    <mergeCell ref="A239:A243"/>
    <mergeCell ref="B239:E241"/>
    <mergeCell ref="F239:G243"/>
    <mergeCell ref="H239:J239"/>
    <mergeCell ref="H240:J240"/>
    <mergeCell ref="H241:J241"/>
    <mergeCell ref="B242:E243"/>
    <mergeCell ref="H242:J242"/>
    <mergeCell ref="H243:J243"/>
    <mergeCell ref="A134:A138"/>
    <mergeCell ref="B134:E136"/>
    <mergeCell ref="F134:G138"/>
    <mergeCell ref="H134:J134"/>
    <mergeCell ref="H135:J135"/>
    <mergeCell ref="H136:J136"/>
    <mergeCell ref="B137:E138"/>
    <mergeCell ref="H137:J137"/>
    <mergeCell ref="H138:J138"/>
    <mergeCell ref="A19:A23"/>
    <mergeCell ref="B19:E21"/>
    <mergeCell ref="F19:G23"/>
    <mergeCell ref="H19:J19"/>
    <mergeCell ref="H20:J20"/>
    <mergeCell ref="H21:J21"/>
    <mergeCell ref="B22:E23"/>
    <mergeCell ref="H22:J22"/>
    <mergeCell ref="H23:J23"/>
    <mergeCell ref="H24:J24"/>
    <mergeCell ref="H25:J25"/>
    <mergeCell ref="H26:J26"/>
    <mergeCell ref="B27:E28"/>
    <mergeCell ref="H27:J27"/>
    <mergeCell ref="H28:J28"/>
    <mergeCell ref="A84:A88"/>
    <mergeCell ref="B84:E86"/>
    <mergeCell ref="F84:G88"/>
    <mergeCell ref="H84:J84"/>
    <mergeCell ref="H85:J85"/>
    <mergeCell ref="H86:J86"/>
    <mergeCell ref="B87:E88"/>
    <mergeCell ref="H87:J87"/>
    <mergeCell ref="H88:J88"/>
    <mergeCell ref="A49:A53"/>
    <mergeCell ref="B49:E51"/>
    <mergeCell ref="F49:G53"/>
    <mergeCell ref="H49:J49"/>
    <mergeCell ref="H50:J50"/>
    <mergeCell ref="H51:J51"/>
    <mergeCell ref="B52:E53"/>
    <mergeCell ref="H52:J52"/>
    <mergeCell ref="H53:J53"/>
    <mergeCell ref="A144:A148"/>
    <mergeCell ref="B144:E146"/>
    <mergeCell ref="F144:G148"/>
    <mergeCell ref="H144:J144"/>
    <mergeCell ref="H145:J145"/>
    <mergeCell ref="H146:J146"/>
    <mergeCell ref="B147:E148"/>
    <mergeCell ref="H147:J147"/>
    <mergeCell ref="H148:J148"/>
    <mergeCell ref="A109:A113"/>
    <mergeCell ref="B109:E111"/>
    <mergeCell ref="F109:G113"/>
    <mergeCell ref="H109:J109"/>
    <mergeCell ref="H110:J110"/>
    <mergeCell ref="H111:J111"/>
    <mergeCell ref="B112:E113"/>
    <mergeCell ref="H112:J112"/>
    <mergeCell ref="H113:J113"/>
    <mergeCell ref="A159:A163"/>
    <mergeCell ref="B159:E161"/>
    <mergeCell ref="F159:G163"/>
    <mergeCell ref="H159:J159"/>
    <mergeCell ref="H160:J160"/>
    <mergeCell ref="H161:J161"/>
    <mergeCell ref="B162:E163"/>
    <mergeCell ref="H162:J162"/>
    <mergeCell ref="H163:J163"/>
    <mergeCell ref="A224:A228"/>
    <mergeCell ref="B224:E226"/>
    <mergeCell ref="F224:G228"/>
    <mergeCell ref="H224:J224"/>
    <mergeCell ref="H225:J225"/>
    <mergeCell ref="H226:J226"/>
    <mergeCell ref="B227:E228"/>
    <mergeCell ref="H227:J227"/>
    <mergeCell ref="H228:J228"/>
    <mergeCell ref="A179:A183"/>
    <mergeCell ref="B179:E181"/>
    <mergeCell ref="F179:G183"/>
    <mergeCell ref="H179:J179"/>
    <mergeCell ref="H180:J180"/>
    <mergeCell ref="H181:J181"/>
    <mergeCell ref="B182:E183"/>
    <mergeCell ref="H182:J182"/>
    <mergeCell ref="H183:J183"/>
    <mergeCell ref="A199:A203"/>
    <mergeCell ref="B199:E201"/>
    <mergeCell ref="F199:G203"/>
    <mergeCell ref="H199:J199"/>
    <mergeCell ref="H200:J200"/>
    <mergeCell ref="H201:J201"/>
    <mergeCell ref="B202:E203"/>
    <mergeCell ref="H202:J202"/>
    <mergeCell ref="H203:J203"/>
    <mergeCell ref="A59:A63"/>
    <mergeCell ref="B59:E61"/>
    <mergeCell ref="F59:G63"/>
    <mergeCell ref="H59:J59"/>
    <mergeCell ref="H60:J60"/>
    <mergeCell ref="H61:J61"/>
    <mergeCell ref="B62:E63"/>
    <mergeCell ref="H62:J62"/>
    <mergeCell ref="H63:J63"/>
    <mergeCell ref="A139:A143"/>
    <mergeCell ref="B139:E141"/>
    <mergeCell ref="F139:G143"/>
    <mergeCell ref="H139:J139"/>
    <mergeCell ref="H140:J140"/>
    <mergeCell ref="H141:J141"/>
    <mergeCell ref="B142:E143"/>
    <mergeCell ref="H142:J142"/>
    <mergeCell ref="H143:J143"/>
    <mergeCell ref="A184:A188"/>
    <mergeCell ref="B184:E186"/>
    <mergeCell ref="F184:G188"/>
    <mergeCell ref="H184:J184"/>
    <mergeCell ref="H185:J185"/>
    <mergeCell ref="H186:J186"/>
    <mergeCell ref="B187:E188"/>
    <mergeCell ref="H187:J187"/>
    <mergeCell ref="H188:J188"/>
    <mergeCell ref="A234:A238"/>
    <mergeCell ref="B234:E236"/>
    <mergeCell ref="F234:G238"/>
    <mergeCell ref="H234:J234"/>
    <mergeCell ref="H235:J235"/>
    <mergeCell ref="H236:J236"/>
    <mergeCell ref="B237:E238"/>
    <mergeCell ref="H237:J237"/>
    <mergeCell ref="H238:J238"/>
    <mergeCell ref="A114:A118"/>
    <mergeCell ref="B114:E116"/>
    <mergeCell ref="F114:G118"/>
    <mergeCell ref="H114:J114"/>
    <mergeCell ref="H115:J115"/>
    <mergeCell ref="H116:J116"/>
    <mergeCell ref="B117:E118"/>
    <mergeCell ref="H117:J117"/>
    <mergeCell ref="H118:J118"/>
    <mergeCell ref="A89:A93"/>
    <mergeCell ref="B89:E91"/>
    <mergeCell ref="F89:G93"/>
    <mergeCell ref="H89:J89"/>
    <mergeCell ref="H90:J90"/>
    <mergeCell ref="H91:J91"/>
    <mergeCell ref="B92:E93"/>
    <mergeCell ref="H92:J92"/>
    <mergeCell ref="H93:J93"/>
    <mergeCell ref="A214:A218"/>
    <mergeCell ref="B214:E216"/>
    <mergeCell ref="F214:G218"/>
    <mergeCell ref="H214:J214"/>
    <mergeCell ref="H215:J215"/>
    <mergeCell ref="H216:J216"/>
    <mergeCell ref="B217:E218"/>
    <mergeCell ref="H217:J217"/>
    <mergeCell ref="H218:J218"/>
    <mergeCell ref="A94:A98"/>
    <mergeCell ref="B94:E96"/>
    <mergeCell ref="F94:G98"/>
    <mergeCell ref="H94:J94"/>
    <mergeCell ref="H95:J95"/>
    <mergeCell ref="H96:J96"/>
    <mergeCell ref="B97:E98"/>
    <mergeCell ref="H97:J97"/>
    <mergeCell ref="H98:J98"/>
    <mergeCell ref="A189:A193"/>
    <mergeCell ref="B189:E191"/>
    <mergeCell ref="F189:G193"/>
    <mergeCell ref="H189:J189"/>
    <mergeCell ref="H190:J190"/>
    <mergeCell ref="H191:J191"/>
    <mergeCell ref="B192:E193"/>
    <mergeCell ref="H192:J192"/>
    <mergeCell ref="H193:J193"/>
    <mergeCell ref="A169:A173"/>
    <mergeCell ref="B169:E171"/>
    <mergeCell ref="F169:G173"/>
    <mergeCell ref="H169:J169"/>
    <mergeCell ref="H170:J170"/>
    <mergeCell ref="H171:J171"/>
    <mergeCell ref="B172:E173"/>
    <mergeCell ref="H172:J172"/>
    <mergeCell ref="H173:J173"/>
    <mergeCell ref="A209:A213"/>
    <mergeCell ref="B209:E211"/>
    <mergeCell ref="F209:G213"/>
    <mergeCell ref="H209:J209"/>
    <mergeCell ref="H210:J210"/>
    <mergeCell ref="H211:J211"/>
    <mergeCell ref="B212:E213"/>
    <mergeCell ref="H212:J212"/>
    <mergeCell ref="H213:J213"/>
    <mergeCell ref="A244:A248"/>
    <mergeCell ref="B244:E246"/>
    <mergeCell ref="F244:G248"/>
    <mergeCell ref="H244:J244"/>
    <mergeCell ref="H245:J245"/>
    <mergeCell ref="H246:J246"/>
    <mergeCell ref="B247:E248"/>
    <mergeCell ref="H247:J247"/>
    <mergeCell ref="H248:J248"/>
    <mergeCell ref="A154:A158"/>
    <mergeCell ref="B154:E156"/>
    <mergeCell ref="F154:G158"/>
    <mergeCell ref="H154:J154"/>
    <mergeCell ref="H155:J155"/>
    <mergeCell ref="H156:J156"/>
    <mergeCell ref="B157:E158"/>
    <mergeCell ref="H157:J157"/>
    <mergeCell ref="H158:J158"/>
    <mergeCell ref="A204:A208"/>
    <mergeCell ref="B204:E206"/>
    <mergeCell ref="F204:G208"/>
    <mergeCell ref="H204:J204"/>
    <mergeCell ref="H205:J205"/>
    <mergeCell ref="H206:J206"/>
    <mergeCell ref="B207:E208"/>
    <mergeCell ref="H207:J207"/>
    <mergeCell ref="H208:J208"/>
    <mergeCell ref="A7:A8"/>
    <mergeCell ref="B7:E8"/>
    <mergeCell ref="F7:G8"/>
    <mergeCell ref="H7:J8"/>
    <mergeCell ref="K7:K8"/>
    <mergeCell ref="L7:L8"/>
    <mergeCell ref="H42:J42"/>
    <mergeCell ref="B42:E43"/>
    <mergeCell ref="H41:J41"/>
    <mergeCell ref="F39:G43"/>
    <mergeCell ref="B39:E41"/>
    <mergeCell ref="A39:A43"/>
    <mergeCell ref="A9:A13"/>
    <mergeCell ref="B9:E11"/>
    <mergeCell ref="F9:G13"/>
    <mergeCell ref="H9:J9"/>
    <mergeCell ref="H10:J10"/>
    <mergeCell ref="H11:J11"/>
    <mergeCell ref="B12:E13"/>
    <mergeCell ref="H12:J12"/>
    <mergeCell ref="H13:J13"/>
    <mergeCell ref="A24:A28"/>
    <mergeCell ref="B24:E26"/>
    <mergeCell ref="F24:G28"/>
  </mergeCells>
  <phoneticPr fontId="35" type="noConversion"/>
  <pageMargins left="0.7" right="0.7" top="0.75" bottom="0.75" header="0.3" footer="0.3"/>
  <pageSetup paperSize="9" scale="60" orientation="portrait" horizontalDpi="0" verticalDpi="0"/>
  <colBreaks count="1" manualBreakCount="1">
    <brk id="12" max="1048575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63"/>
  <sheetViews>
    <sheetView topLeftCell="A3" zoomScale="80" zoomScaleNormal="80" zoomScalePageLayoutView="80" workbookViewId="0">
      <selection activeCell="T1" sqref="T1"/>
    </sheetView>
  </sheetViews>
  <sheetFormatPr baseColWidth="10" defaultColWidth="10.83203125" defaultRowHeight="16" x14ac:dyDescent="0.2"/>
  <cols>
    <col min="1" max="1" width="16.5" style="27" bestFit="1" customWidth="1"/>
    <col min="2" max="2" width="5.6640625" style="27" bestFit="1" customWidth="1"/>
    <col min="3" max="3" width="29.1640625" style="27" bestFit="1" customWidth="1"/>
    <col min="4" max="4" width="34" style="27" customWidth="1"/>
    <col min="5" max="5" width="8.5" style="27" customWidth="1"/>
    <col min="6" max="6" width="9.6640625" style="27" bestFit="1" customWidth="1"/>
    <col min="7" max="17" width="15.1640625" style="27" customWidth="1"/>
    <col min="18" max="18" width="18.33203125" style="27" customWidth="1"/>
    <col min="19" max="16384" width="10.83203125" style="27"/>
  </cols>
  <sheetData>
    <row r="1" spans="1:39" s="4" customFormat="1" ht="15.75" customHeight="1" x14ac:dyDescent="0.2">
      <c r="A1" s="26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59"/>
      <c r="U1" s="59"/>
      <c r="V1" s="59"/>
      <c r="W1" s="59"/>
      <c r="X1" s="59"/>
      <c r="Y1" s="59"/>
      <c r="Z1" s="12"/>
      <c r="AA1" s="12"/>
      <c r="AB1" s="12"/>
      <c r="AC1" s="12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s="4" customFormat="1" ht="15.75" customHeight="1" x14ac:dyDescent="0.2">
      <c r="A2" s="26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59"/>
      <c r="U2" s="59"/>
      <c r="V2" s="59"/>
      <c r="W2" s="59"/>
      <c r="X2" s="59"/>
      <c r="Y2" s="59"/>
      <c r="Z2" s="12"/>
      <c r="AA2" s="12"/>
      <c r="AB2" s="12"/>
      <c r="AC2" s="12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s="4" customFormat="1" ht="45" customHeight="1" x14ac:dyDescent="0.2">
      <c r="A3" s="26"/>
      <c r="B3" s="13"/>
      <c r="C3" s="11"/>
      <c r="D3" s="61" t="s">
        <v>146</v>
      </c>
      <c r="E3" s="61"/>
      <c r="F3" s="61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1"/>
      <c r="T3" s="60"/>
      <c r="U3" s="59"/>
      <c r="V3" s="59"/>
      <c r="W3" s="59"/>
      <c r="X3" s="59"/>
      <c r="Y3" s="59"/>
      <c r="Z3" s="12"/>
      <c r="AA3" s="12"/>
      <c r="AB3" s="12"/>
      <c r="AC3" s="12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s="4" customFormat="1" ht="39" customHeight="1" x14ac:dyDescent="0.2">
      <c r="A4" s="26"/>
      <c r="B4" s="10"/>
      <c r="C4" s="11"/>
      <c r="D4" s="16" t="s">
        <v>147</v>
      </c>
      <c r="E4" s="16"/>
      <c r="F4" s="16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1"/>
      <c r="T4" s="60"/>
      <c r="U4" s="59"/>
      <c r="V4" s="59"/>
      <c r="W4" s="59"/>
      <c r="X4" s="59"/>
      <c r="Y4" s="59"/>
      <c r="Z4" s="12"/>
      <c r="AA4" s="12"/>
      <c r="AB4" s="12"/>
      <c r="AC4" s="12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s="4" customFormat="1" ht="27.75" customHeight="1" x14ac:dyDescent="0.2">
      <c r="A5" s="26"/>
      <c r="B5" s="10"/>
      <c r="C5" s="10"/>
      <c r="D5" s="46" t="s">
        <v>221</v>
      </c>
      <c r="E5" s="46"/>
      <c r="F5" s="4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10"/>
      <c r="T5" s="59"/>
      <c r="U5" s="59"/>
      <c r="V5" s="59"/>
      <c r="W5" s="59"/>
      <c r="X5" s="59"/>
      <c r="Y5" s="59"/>
      <c r="Z5" s="12"/>
      <c r="AA5" s="12"/>
      <c r="AB5" s="12"/>
      <c r="AC5" s="12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ht="17" thickBot="1" x14ac:dyDescent="0.25"/>
    <row r="7" spans="1:39" ht="19" customHeight="1" x14ac:dyDescent="0.2">
      <c r="A7" s="307" t="s">
        <v>225</v>
      </c>
      <c r="B7" s="307" t="s">
        <v>226</v>
      </c>
      <c r="C7" s="307" t="s">
        <v>157</v>
      </c>
      <c r="D7" s="307" t="s">
        <v>219</v>
      </c>
      <c r="E7" s="307" t="s">
        <v>227</v>
      </c>
      <c r="F7" s="83" t="s">
        <v>368</v>
      </c>
      <c r="G7" s="307" t="s">
        <v>37</v>
      </c>
      <c r="H7" s="307" t="s">
        <v>39</v>
      </c>
      <c r="I7" s="307" t="s">
        <v>40</v>
      </c>
      <c r="J7" s="307" t="s">
        <v>42</v>
      </c>
      <c r="K7" s="307" t="s">
        <v>44</v>
      </c>
      <c r="L7" s="307" t="s">
        <v>45</v>
      </c>
      <c r="M7" s="307" t="s">
        <v>46</v>
      </c>
      <c r="N7" s="307" t="s">
        <v>47</v>
      </c>
      <c r="O7" s="307" t="s">
        <v>48</v>
      </c>
      <c r="P7" s="307" t="s">
        <v>49</v>
      </c>
      <c r="Q7" s="307" t="s">
        <v>50</v>
      </c>
    </row>
    <row r="8" spans="1:39" ht="22" customHeight="1" thickBot="1" x14ac:dyDescent="0.25">
      <c r="A8" s="308"/>
      <c r="B8" s="308"/>
      <c r="C8" s="308"/>
      <c r="D8" s="308"/>
      <c r="E8" s="308"/>
      <c r="F8" s="84" t="s">
        <v>369</v>
      </c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</row>
    <row r="9" spans="1:39" ht="22" customHeight="1" x14ac:dyDescent="0.25">
      <c r="A9" s="57" t="s">
        <v>222</v>
      </c>
      <c r="B9" s="58">
        <v>1</v>
      </c>
      <c r="C9" s="78" t="s">
        <v>292</v>
      </c>
      <c r="D9" s="79" t="s">
        <v>196</v>
      </c>
      <c r="E9" s="82">
        <f t="shared" ref="E9:E40" si="0">SUM(G9:Q9)-F9</f>
        <v>-145</v>
      </c>
      <c r="F9" s="85">
        <f t="shared" ref="F9:F40" si="1">IF(G9="-",0,1)+IF(H9="-",0,1)+IF(I9="-",0,1)+IF(J9="-",0,1)+IF(K9="-",0,1)+IF(L9="-",0,1)+IF(M9="-",0,1)+IF(N9="-",0,1)+IF(O9="-",0,1)+IF(P9="-",0,1)+IF(Q9="-",0,1)</f>
        <v>10</v>
      </c>
      <c r="G9" s="80">
        <v>14</v>
      </c>
      <c r="H9" s="80">
        <v>-18</v>
      </c>
      <c r="I9" s="80">
        <v>-10</v>
      </c>
      <c r="J9" s="80">
        <v>-39</v>
      </c>
      <c r="K9" s="80">
        <v>-17</v>
      </c>
      <c r="L9" s="80">
        <v>-20</v>
      </c>
      <c r="M9" s="80">
        <v>-17</v>
      </c>
      <c r="N9" s="80">
        <v>-9</v>
      </c>
      <c r="O9" s="80">
        <v>1</v>
      </c>
      <c r="P9" s="80">
        <v>-20</v>
      </c>
      <c r="Q9" s="80" t="s">
        <v>236</v>
      </c>
    </row>
    <row r="10" spans="1:39" ht="22" customHeight="1" x14ac:dyDescent="0.25">
      <c r="A10" s="50" t="s">
        <v>223</v>
      </c>
      <c r="B10" s="51">
        <v>2</v>
      </c>
      <c r="C10" s="52" t="s">
        <v>317</v>
      </c>
      <c r="D10" s="53" t="s">
        <v>201</v>
      </c>
      <c r="E10" s="82">
        <f t="shared" si="0"/>
        <v>-130</v>
      </c>
      <c r="F10" s="85">
        <f t="shared" si="1"/>
        <v>10</v>
      </c>
      <c r="G10" s="51">
        <v>36</v>
      </c>
      <c r="H10" s="51">
        <v>-18</v>
      </c>
      <c r="I10" s="51">
        <v>-17</v>
      </c>
      <c r="J10" s="51">
        <v>-39</v>
      </c>
      <c r="K10" s="51">
        <v>-29</v>
      </c>
      <c r="L10" s="51">
        <v>-15</v>
      </c>
      <c r="M10" s="51">
        <v>-17</v>
      </c>
      <c r="N10" s="51">
        <v>10</v>
      </c>
      <c r="O10" s="51">
        <v>-10</v>
      </c>
      <c r="P10" s="51">
        <v>-21</v>
      </c>
      <c r="Q10" s="51" t="s">
        <v>236</v>
      </c>
    </row>
    <row r="11" spans="1:39" ht="22" customHeight="1" x14ac:dyDescent="0.25">
      <c r="A11" s="45" t="s">
        <v>224</v>
      </c>
      <c r="B11" s="49">
        <v>3</v>
      </c>
      <c r="C11" s="48" t="s">
        <v>217</v>
      </c>
      <c r="D11" s="47" t="s">
        <v>293</v>
      </c>
      <c r="E11" s="82">
        <f t="shared" si="0"/>
        <v>-117</v>
      </c>
      <c r="F11" s="85">
        <f t="shared" si="1"/>
        <v>10</v>
      </c>
      <c r="G11" s="49">
        <v>15</v>
      </c>
      <c r="H11" s="49">
        <v>-14</v>
      </c>
      <c r="I11" s="49">
        <v>-5</v>
      </c>
      <c r="J11" s="49">
        <v>-36</v>
      </c>
      <c r="K11" s="49">
        <v>-36</v>
      </c>
      <c r="L11" s="49">
        <v>-20</v>
      </c>
      <c r="M11" s="49">
        <v>-17</v>
      </c>
      <c r="N11" s="49">
        <v>3</v>
      </c>
      <c r="O11" s="49">
        <v>4</v>
      </c>
      <c r="P11" s="49">
        <v>-1</v>
      </c>
      <c r="Q11" s="49" t="s">
        <v>236</v>
      </c>
    </row>
    <row r="12" spans="1:39" ht="22" customHeight="1" x14ac:dyDescent="0.25">
      <c r="A12" s="45" t="s">
        <v>224</v>
      </c>
      <c r="B12" s="49">
        <v>4</v>
      </c>
      <c r="C12" s="48" t="s">
        <v>295</v>
      </c>
      <c r="D12" s="47" t="s">
        <v>282</v>
      </c>
      <c r="E12" s="82">
        <f t="shared" si="0"/>
        <v>-114</v>
      </c>
      <c r="F12" s="85">
        <f t="shared" si="1"/>
        <v>10</v>
      </c>
      <c r="G12" s="49">
        <v>22</v>
      </c>
      <c r="H12" s="49">
        <v>-27</v>
      </c>
      <c r="I12" s="49">
        <v>-12</v>
      </c>
      <c r="J12" s="49">
        <v>-34</v>
      </c>
      <c r="K12" s="49">
        <v>-22</v>
      </c>
      <c r="L12" s="49">
        <v>-16</v>
      </c>
      <c r="M12" s="49">
        <v>-19</v>
      </c>
      <c r="N12" s="49">
        <v>10</v>
      </c>
      <c r="O12" s="49">
        <v>5</v>
      </c>
      <c r="P12" s="49">
        <v>-11</v>
      </c>
      <c r="Q12" s="49" t="s">
        <v>236</v>
      </c>
    </row>
    <row r="13" spans="1:39" ht="22" customHeight="1" x14ac:dyDescent="0.25">
      <c r="A13" s="45" t="s">
        <v>224</v>
      </c>
      <c r="B13" s="49">
        <v>5</v>
      </c>
      <c r="C13" s="48" t="s">
        <v>296</v>
      </c>
      <c r="D13" s="47" t="s">
        <v>297</v>
      </c>
      <c r="E13" s="82">
        <f t="shared" si="0"/>
        <v>-112</v>
      </c>
      <c r="F13" s="85">
        <f t="shared" si="1"/>
        <v>10</v>
      </c>
      <c r="G13" s="49">
        <v>24</v>
      </c>
      <c r="H13" s="49">
        <v>-15</v>
      </c>
      <c r="I13" s="49">
        <v>-14</v>
      </c>
      <c r="J13" s="49">
        <v>-34</v>
      </c>
      <c r="K13" s="49">
        <v>-28</v>
      </c>
      <c r="L13" s="49">
        <v>-23</v>
      </c>
      <c r="M13" s="49">
        <v>-17</v>
      </c>
      <c r="N13" s="49">
        <v>12</v>
      </c>
      <c r="O13" s="49">
        <v>3</v>
      </c>
      <c r="P13" s="49">
        <v>-10</v>
      </c>
      <c r="Q13" s="49" t="s">
        <v>236</v>
      </c>
    </row>
    <row r="14" spans="1:39" ht="22" customHeight="1" x14ac:dyDescent="0.25">
      <c r="A14" s="45" t="s">
        <v>224</v>
      </c>
      <c r="B14" s="49">
        <v>6</v>
      </c>
      <c r="C14" s="48" t="s">
        <v>288</v>
      </c>
      <c r="D14" s="47" t="s">
        <v>190</v>
      </c>
      <c r="E14" s="82">
        <f t="shared" si="0"/>
        <v>-100</v>
      </c>
      <c r="F14" s="85">
        <f t="shared" si="1"/>
        <v>10</v>
      </c>
      <c r="G14" s="49">
        <v>36</v>
      </c>
      <c r="H14" s="49">
        <v>-26</v>
      </c>
      <c r="I14" s="49">
        <v>-9</v>
      </c>
      <c r="J14" s="49">
        <v>-34</v>
      </c>
      <c r="K14" s="49">
        <v>-19</v>
      </c>
      <c r="L14" s="49">
        <v>-23</v>
      </c>
      <c r="M14" s="49">
        <v>-17</v>
      </c>
      <c r="N14" s="49">
        <v>10</v>
      </c>
      <c r="O14" s="49">
        <v>-17</v>
      </c>
      <c r="P14" s="49">
        <v>9</v>
      </c>
      <c r="Q14" s="49" t="s">
        <v>236</v>
      </c>
    </row>
    <row r="15" spans="1:39" ht="22" customHeight="1" x14ac:dyDescent="0.25">
      <c r="A15" s="45" t="s">
        <v>224</v>
      </c>
      <c r="B15" s="49">
        <v>7</v>
      </c>
      <c r="C15" s="48" t="s">
        <v>408</v>
      </c>
      <c r="D15" s="47" t="s">
        <v>200</v>
      </c>
      <c r="E15" s="82">
        <f t="shared" si="0"/>
        <v>-84</v>
      </c>
      <c r="F15" s="85">
        <f t="shared" si="1"/>
        <v>7</v>
      </c>
      <c r="G15" s="49">
        <v>25</v>
      </c>
      <c r="H15" s="49">
        <v>-7</v>
      </c>
      <c r="I15" s="49">
        <v>-7</v>
      </c>
      <c r="J15" s="49">
        <v>-26</v>
      </c>
      <c r="K15" s="49">
        <v>-39</v>
      </c>
      <c r="L15" s="49">
        <v>-18</v>
      </c>
      <c r="M15" s="49">
        <v>-5</v>
      </c>
      <c r="N15" s="49" t="s">
        <v>236</v>
      </c>
      <c r="O15" s="49" t="s">
        <v>236</v>
      </c>
      <c r="P15" s="49" t="s">
        <v>236</v>
      </c>
      <c r="Q15" s="49" t="s">
        <v>236</v>
      </c>
    </row>
    <row r="16" spans="1:39" ht="22" customHeight="1" x14ac:dyDescent="0.25">
      <c r="A16" s="45" t="s">
        <v>224</v>
      </c>
      <c r="B16" s="49">
        <v>8</v>
      </c>
      <c r="C16" s="48" t="s">
        <v>294</v>
      </c>
      <c r="D16" s="47" t="s">
        <v>169</v>
      </c>
      <c r="E16" s="82">
        <f t="shared" si="0"/>
        <v>-82</v>
      </c>
      <c r="F16" s="85">
        <f t="shared" si="1"/>
        <v>10</v>
      </c>
      <c r="G16" s="49">
        <v>21</v>
      </c>
      <c r="H16" s="49">
        <v>-28</v>
      </c>
      <c r="I16" s="49">
        <v>-2</v>
      </c>
      <c r="J16" s="49">
        <v>-34</v>
      </c>
      <c r="K16" s="49">
        <v>-29</v>
      </c>
      <c r="L16" s="49">
        <v>-17</v>
      </c>
      <c r="M16" s="49">
        <v>-17</v>
      </c>
      <c r="N16" s="49">
        <v>9</v>
      </c>
      <c r="O16" s="49">
        <v>14</v>
      </c>
      <c r="P16" s="49">
        <v>11</v>
      </c>
      <c r="Q16" s="49" t="s">
        <v>236</v>
      </c>
    </row>
    <row r="17" spans="1:17" ht="22" customHeight="1" x14ac:dyDescent="0.25">
      <c r="A17" s="45" t="s">
        <v>224</v>
      </c>
      <c r="B17" s="49">
        <v>9</v>
      </c>
      <c r="C17" s="48" t="s">
        <v>316</v>
      </c>
      <c r="D17" s="47" t="s">
        <v>197</v>
      </c>
      <c r="E17" s="82">
        <f t="shared" si="0"/>
        <v>-81</v>
      </c>
      <c r="F17" s="85">
        <f t="shared" si="1"/>
        <v>10</v>
      </c>
      <c r="G17" s="49">
        <v>34</v>
      </c>
      <c r="H17" s="49">
        <v>-24</v>
      </c>
      <c r="I17" s="49">
        <v>-6</v>
      </c>
      <c r="J17" s="49">
        <v>-31</v>
      </c>
      <c r="K17" s="49">
        <v>-37</v>
      </c>
      <c r="L17" s="49">
        <v>-24</v>
      </c>
      <c r="M17" s="49">
        <v>-16</v>
      </c>
      <c r="N17" s="49">
        <v>9</v>
      </c>
      <c r="O17" s="49">
        <v>27</v>
      </c>
      <c r="P17" s="49">
        <v>-3</v>
      </c>
      <c r="Q17" s="49" t="s">
        <v>236</v>
      </c>
    </row>
    <row r="18" spans="1:17" ht="22" customHeight="1" x14ac:dyDescent="0.25">
      <c r="A18" s="45" t="s">
        <v>224</v>
      </c>
      <c r="B18" s="49">
        <v>10</v>
      </c>
      <c r="C18" s="48" t="s">
        <v>329</v>
      </c>
      <c r="D18" s="47" t="s">
        <v>167</v>
      </c>
      <c r="E18" s="82">
        <f t="shared" si="0"/>
        <v>-79</v>
      </c>
      <c r="F18" s="85">
        <f t="shared" si="1"/>
        <v>8</v>
      </c>
      <c r="G18" s="49">
        <v>46</v>
      </c>
      <c r="H18" s="49" t="s">
        <v>236</v>
      </c>
      <c r="I18" s="49">
        <v>-8</v>
      </c>
      <c r="J18" s="49">
        <v>-26</v>
      </c>
      <c r="K18" s="49">
        <v>-20</v>
      </c>
      <c r="L18" s="49">
        <v>-22</v>
      </c>
      <c r="M18" s="49">
        <v>-23</v>
      </c>
      <c r="N18" s="49">
        <v>4</v>
      </c>
      <c r="O18" s="49" t="s">
        <v>236</v>
      </c>
      <c r="P18" s="49">
        <v>-22</v>
      </c>
      <c r="Q18" s="49" t="s">
        <v>236</v>
      </c>
    </row>
    <row r="19" spans="1:17" ht="22" customHeight="1" x14ac:dyDescent="0.25">
      <c r="A19" s="45" t="s">
        <v>224</v>
      </c>
      <c r="B19" s="49">
        <v>11</v>
      </c>
      <c r="C19" s="48" t="s">
        <v>314</v>
      </c>
      <c r="D19" s="47" t="s">
        <v>315</v>
      </c>
      <c r="E19" s="82">
        <f t="shared" si="0"/>
        <v>-78</v>
      </c>
      <c r="F19" s="85">
        <f t="shared" si="1"/>
        <v>10</v>
      </c>
      <c r="G19" s="49">
        <v>32</v>
      </c>
      <c r="H19" s="49">
        <v>-7</v>
      </c>
      <c r="I19" s="49">
        <v>-14</v>
      </c>
      <c r="J19" s="49">
        <v>-26</v>
      </c>
      <c r="K19" s="49">
        <v>-22</v>
      </c>
      <c r="L19" s="49">
        <v>-18</v>
      </c>
      <c r="M19" s="49">
        <v>-19</v>
      </c>
      <c r="N19" s="49">
        <v>11</v>
      </c>
      <c r="O19" s="49">
        <v>5</v>
      </c>
      <c r="P19" s="49">
        <v>-10</v>
      </c>
      <c r="Q19" s="49" t="s">
        <v>236</v>
      </c>
    </row>
    <row r="20" spans="1:17" ht="22" customHeight="1" x14ac:dyDescent="0.25">
      <c r="A20" s="45" t="s">
        <v>224</v>
      </c>
      <c r="B20" s="49">
        <v>12</v>
      </c>
      <c r="C20" s="48" t="s">
        <v>306</v>
      </c>
      <c r="D20" s="47" t="s">
        <v>212</v>
      </c>
      <c r="E20" s="82">
        <f t="shared" si="0"/>
        <v>-77</v>
      </c>
      <c r="F20" s="85">
        <f t="shared" si="1"/>
        <v>10</v>
      </c>
      <c r="G20" s="49">
        <v>31</v>
      </c>
      <c r="H20" s="49">
        <v>-8</v>
      </c>
      <c r="I20" s="49">
        <v>-7</v>
      </c>
      <c r="J20" s="49">
        <v>-24</v>
      </c>
      <c r="K20" s="49">
        <v>-31</v>
      </c>
      <c r="L20" s="49">
        <v>-17</v>
      </c>
      <c r="M20" s="49">
        <v>-12</v>
      </c>
      <c r="N20" s="49">
        <v>20</v>
      </c>
      <c r="O20" s="49">
        <v>-7</v>
      </c>
      <c r="P20" s="49">
        <v>-12</v>
      </c>
      <c r="Q20" s="49" t="s">
        <v>236</v>
      </c>
    </row>
    <row r="21" spans="1:17" ht="22" customHeight="1" x14ac:dyDescent="0.25">
      <c r="A21" s="45" t="s">
        <v>224</v>
      </c>
      <c r="B21" s="49">
        <v>13</v>
      </c>
      <c r="C21" s="48" t="s">
        <v>285</v>
      </c>
      <c r="D21" s="47" t="s">
        <v>195</v>
      </c>
      <c r="E21" s="82">
        <f t="shared" si="0"/>
        <v>-73</v>
      </c>
      <c r="F21" s="85">
        <f t="shared" si="1"/>
        <v>8</v>
      </c>
      <c r="G21" s="49">
        <v>20</v>
      </c>
      <c r="H21" s="49">
        <v>-20</v>
      </c>
      <c r="I21" s="49">
        <v>-6</v>
      </c>
      <c r="J21" s="49">
        <v>-23</v>
      </c>
      <c r="K21" s="49">
        <v>-7</v>
      </c>
      <c r="L21" s="49">
        <v>-8</v>
      </c>
      <c r="M21" s="49">
        <v>-5</v>
      </c>
      <c r="N21" s="49" t="s">
        <v>236</v>
      </c>
      <c r="O21" s="49" t="s">
        <v>236</v>
      </c>
      <c r="P21" s="49">
        <v>-16</v>
      </c>
      <c r="Q21" s="49" t="s">
        <v>236</v>
      </c>
    </row>
    <row r="22" spans="1:17" ht="22" customHeight="1" x14ac:dyDescent="0.25">
      <c r="A22" s="45" t="s">
        <v>224</v>
      </c>
      <c r="B22" s="49">
        <v>14</v>
      </c>
      <c r="C22" s="48" t="s">
        <v>348</v>
      </c>
      <c r="D22" s="47" t="s">
        <v>162</v>
      </c>
      <c r="E22" s="82">
        <f t="shared" si="0"/>
        <v>-72</v>
      </c>
      <c r="F22" s="85">
        <f t="shared" si="1"/>
        <v>10</v>
      </c>
      <c r="G22" s="49">
        <v>39</v>
      </c>
      <c r="H22" s="49">
        <v>-29</v>
      </c>
      <c r="I22" s="49">
        <v>-9</v>
      </c>
      <c r="J22" s="49">
        <v>-23</v>
      </c>
      <c r="K22" s="49">
        <v>-30</v>
      </c>
      <c r="L22" s="49">
        <v>-23</v>
      </c>
      <c r="M22" s="49">
        <v>-17</v>
      </c>
      <c r="N22" s="49">
        <v>10</v>
      </c>
      <c r="O22" s="49">
        <v>13</v>
      </c>
      <c r="P22" s="49">
        <v>7</v>
      </c>
      <c r="Q22" s="49" t="s">
        <v>236</v>
      </c>
    </row>
    <row r="23" spans="1:17" ht="22" customHeight="1" x14ac:dyDescent="0.25">
      <c r="A23" s="45" t="s">
        <v>224</v>
      </c>
      <c r="B23" s="49">
        <v>15</v>
      </c>
      <c r="C23" s="48" t="s">
        <v>321</v>
      </c>
      <c r="D23" s="47" t="s">
        <v>205</v>
      </c>
      <c r="E23" s="82">
        <f t="shared" si="0"/>
        <v>-65</v>
      </c>
      <c r="F23" s="85">
        <f t="shared" si="1"/>
        <v>6</v>
      </c>
      <c r="G23" s="49">
        <v>39</v>
      </c>
      <c r="H23" s="49">
        <v>-18</v>
      </c>
      <c r="I23" s="49">
        <v>-9</v>
      </c>
      <c r="J23" s="49">
        <v>-34</v>
      </c>
      <c r="K23" s="49">
        <v>-23</v>
      </c>
      <c r="L23" s="49">
        <v>-14</v>
      </c>
      <c r="M23" s="49" t="s">
        <v>236</v>
      </c>
      <c r="N23" s="49" t="s">
        <v>236</v>
      </c>
      <c r="O23" s="49" t="s">
        <v>236</v>
      </c>
      <c r="P23" s="49" t="s">
        <v>236</v>
      </c>
      <c r="Q23" s="49" t="s">
        <v>236</v>
      </c>
    </row>
    <row r="24" spans="1:17" ht="22" customHeight="1" x14ac:dyDescent="0.25">
      <c r="A24" s="45" t="s">
        <v>224</v>
      </c>
      <c r="B24" s="49">
        <v>16</v>
      </c>
      <c r="C24" s="48" t="s">
        <v>318</v>
      </c>
      <c r="D24" s="47" t="s">
        <v>188</v>
      </c>
      <c r="E24" s="82">
        <f t="shared" si="0"/>
        <v>-63</v>
      </c>
      <c r="F24" s="85">
        <f t="shared" si="1"/>
        <v>7</v>
      </c>
      <c r="G24" s="49">
        <v>37</v>
      </c>
      <c r="H24" s="49">
        <v>-24</v>
      </c>
      <c r="I24" s="49">
        <v>-7</v>
      </c>
      <c r="J24" s="49">
        <v>-29</v>
      </c>
      <c r="K24" s="49">
        <v>-28</v>
      </c>
      <c r="L24" s="49">
        <v>-16</v>
      </c>
      <c r="M24" s="49" t="s">
        <v>236</v>
      </c>
      <c r="N24" s="49">
        <v>11</v>
      </c>
      <c r="O24" s="49" t="s">
        <v>236</v>
      </c>
      <c r="P24" s="49" t="s">
        <v>236</v>
      </c>
      <c r="Q24" s="49" t="s">
        <v>236</v>
      </c>
    </row>
    <row r="25" spans="1:17" ht="22" customHeight="1" x14ac:dyDescent="0.25">
      <c r="A25" s="63"/>
      <c r="B25" s="62">
        <v>17</v>
      </c>
      <c r="C25" s="55" t="s">
        <v>302</v>
      </c>
      <c r="D25" s="56" t="s">
        <v>203</v>
      </c>
      <c r="E25" s="82">
        <f t="shared" si="0"/>
        <v>-58</v>
      </c>
      <c r="F25" s="85">
        <f t="shared" si="1"/>
        <v>10</v>
      </c>
      <c r="G25" s="54">
        <v>26</v>
      </c>
      <c r="H25" s="54">
        <v>-14</v>
      </c>
      <c r="I25" s="54">
        <v>-14</v>
      </c>
      <c r="J25" s="54">
        <v>-28</v>
      </c>
      <c r="K25" s="54">
        <v>-37</v>
      </c>
      <c r="L25" s="54">
        <v>-16</v>
      </c>
      <c r="M25" s="54">
        <v>0</v>
      </c>
      <c r="N25" s="54">
        <v>14</v>
      </c>
      <c r="O25" s="54">
        <v>26</v>
      </c>
      <c r="P25" s="54">
        <v>-5</v>
      </c>
      <c r="Q25" s="54" t="s">
        <v>236</v>
      </c>
    </row>
    <row r="26" spans="1:17" ht="22" customHeight="1" x14ac:dyDescent="0.25">
      <c r="A26" s="63"/>
      <c r="B26" s="62">
        <v>18</v>
      </c>
      <c r="C26" s="55" t="s">
        <v>335</v>
      </c>
      <c r="D26" s="56" t="s">
        <v>214</v>
      </c>
      <c r="E26" s="82">
        <f t="shared" si="0"/>
        <v>-56</v>
      </c>
      <c r="F26" s="85">
        <f t="shared" si="1"/>
        <v>10</v>
      </c>
      <c r="G26" s="54">
        <v>48</v>
      </c>
      <c r="H26" s="54">
        <v>-31</v>
      </c>
      <c r="I26" s="54">
        <v>-6</v>
      </c>
      <c r="J26" s="54">
        <v>-23</v>
      </c>
      <c r="K26" s="54">
        <v>-16</v>
      </c>
      <c r="L26" s="54">
        <v>-27</v>
      </c>
      <c r="M26" s="54">
        <v>-1</v>
      </c>
      <c r="N26" s="54">
        <v>11</v>
      </c>
      <c r="O26" s="54">
        <v>-11</v>
      </c>
      <c r="P26" s="54">
        <v>10</v>
      </c>
      <c r="Q26" s="54" t="s">
        <v>236</v>
      </c>
    </row>
    <row r="27" spans="1:17" ht="22" customHeight="1" x14ac:dyDescent="0.25">
      <c r="A27" s="63"/>
      <c r="B27" s="62">
        <v>19</v>
      </c>
      <c r="C27" s="55" t="s">
        <v>339</v>
      </c>
      <c r="D27" s="56" t="s">
        <v>340</v>
      </c>
      <c r="E27" s="82">
        <f t="shared" si="0"/>
        <v>-52</v>
      </c>
      <c r="F27" s="85">
        <f t="shared" si="1"/>
        <v>7</v>
      </c>
      <c r="G27" s="54">
        <v>57</v>
      </c>
      <c r="H27" s="54">
        <v>-14</v>
      </c>
      <c r="I27" s="54">
        <v>-9</v>
      </c>
      <c r="J27" s="54">
        <v>-39</v>
      </c>
      <c r="K27" s="54">
        <v>-21</v>
      </c>
      <c r="L27" s="54">
        <v>-26</v>
      </c>
      <c r="M27" s="54" t="s">
        <v>236</v>
      </c>
      <c r="N27" s="54">
        <v>7</v>
      </c>
      <c r="O27" s="54" t="s">
        <v>236</v>
      </c>
      <c r="P27" s="54" t="s">
        <v>236</v>
      </c>
      <c r="Q27" s="54" t="s">
        <v>236</v>
      </c>
    </row>
    <row r="28" spans="1:17" ht="22" customHeight="1" x14ac:dyDescent="0.25">
      <c r="A28" s="63"/>
      <c r="B28" s="62">
        <v>20</v>
      </c>
      <c r="C28" s="55" t="s">
        <v>332</v>
      </c>
      <c r="D28" s="56" t="s">
        <v>204</v>
      </c>
      <c r="E28" s="82">
        <f t="shared" si="0"/>
        <v>-51</v>
      </c>
      <c r="F28" s="85">
        <f t="shared" si="1"/>
        <v>10</v>
      </c>
      <c r="G28" s="54">
        <v>46</v>
      </c>
      <c r="H28" s="54">
        <v>-19</v>
      </c>
      <c r="I28" s="54">
        <v>-11</v>
      </c>
      <c r="J28" s="54">
        <v>-16</v>
      </c>
      <c r="K28" s="54">
        <v>-23</v>
      </c>
      <c r="L28" s="54">
        <v>-21</v>
      </c>
      <c r="M28" s="54">
        <v>-21</v>
      </c>
      <c r="N28" s="54">
        <v>12</v>
      </c>
      <c r="O28" s="54">
        <v>23</v>
      </c>
      <c r="P28" s="54">
        <v>-11</v>
      </c>
      <c r="Q28" s="54" t="s">
        <v>236</v>
      </c>
    </row>
    <row r="29" spans="1:17" ht="22" customHeight="1" x14ac:dyDescent="0.25">
      <c r="A29" s="63"/>
      <c r="B29" s="62">
        <v>21</v>
      </c>
      <c r="C29" s="55" t="s">
        <v>310</v>
      </c>
      <c r="D29" s="56" t="s">
        <v>311</v>
      </c>
      <c r="E29" s="82">
        <f t="shared" si="0"/>
        <v>-40</v>
      </c>
      <c r="F29" s="85">
        <f t="shared" si="1"/>
        <v>10</v>
      </c>
      <c r="G29" s="54">
        <v>32</v>
      </c>
      <c r="H29" s="54">
        <v>-18</v>
      </c>
      <c r="I29" s="54">
        <v>-8</v>
      </c>
      <c r="J29" s="54">
        <v>-18</v>
      </c>
      <c r="K29" s="54">
        <v>-7</v>
      </c>
      <c r="L29" s="54">
        <v>6</v>
      </c>
      <c r="M29" s="54">
        <v>-18</v>
      </c>
      <c r="N29" s="54">
        <v>-9</v>
      </c>
      <c r="O29" s="54">
        <v>7</v>
      </c>
      <c r="P29" s="54">
        <v>3</v>
      </c>
      <c r="Q29" s="54" t="s">
        <v>236</v>
      </c>
    </row>
    <row r="30" spans="1:17" ht="22" customHeight="1" x14ac:dyDescent="0.25">
      <c r="A30" s="63"/>
      <c r="B30" s="62">
        <v>22</v>
      </c>
      <c r="C30" s="55" t="s">
        <v>387</v>
      </c>
      <c r="D30" s="56" t="s">
        <v>388</v>
      </c>
      <c r="E30" s="82">
        <f t="shared" si="0"/>
        <v>-40</v>
      </c>
      <c r="F30" s="85">
        <f t="shared" si="1"/>
        <v>6</v>
      </c>
      <c r="G30" s="54" t="s">
        <v>236</v>
      </c>
      <c r="H30" s="54" t="s">
        <v>236</v>
      </c>
      <c r="I30" s="54" t="s">
        <v>236</v>
      </c>
      <c r="J30" s="54">
        <v>-25</v>
      </c>
      <c r="K30" s="54" t="s">
        <v>236</v>
      </c>
      <c r="L30" s="54">
        <v>-13</v>
      </c>
      <c r="M30" s="54">
        <v>-13</v>
      </c>
      <c r="N30" s="54">
        <v>11</v>
      </c>
      <c r="O30" s="54">
        <v>14</v>
      </c>
      <c r="P30" s="54">
        <v>-8</v>
      </c>
      <c r="Q30" s="54" t="s">
        <v>236</v>
      </c>
    </row>
    <row r="31" spans="1:17" ht="22" customHeight="1" x14ac:dyDescent="0.25">
      <c r="A31" s="63"/>
      <c r="B31" s="62">
        <v>23</v>
      </c>
      <c r="C31" s="55" t="s">
        <v>326</v>
      </c>
      <c r="D31" s="56" t="s">
        <v>327</v>
      </c>
      <c r="E31" s="82">
        <f t="shared" si="0"/>
        <v>-38</v>
      </c>
      <c r="F31" s="85">
        <f t="shared" si="1"/>
        <v>10</v>
      </c>
      <c r="G31" s="54">
        <v>44</v>
      </c>
      <c r="H31" s="54">
        <v>19</v>
      </c>
      <c r="I31" s="54">
        <v>-12</v>
      </c>
      <c r="J31" s="54">
        <v>-39</v>
      </c>
      <c r="K31" s="54">
        <v>-16</v>
      </c>
      <c r="L31" s="54">
        <v>-15</v>
      </c>
      <c r="M31" s="54">
        <v>8</v>
      </c>
      <c r="N31" s="54">
        <v>-8</v>
      </c>
      <c r="O31" s="54">
        <v>17</v>
      </c>
      <c r="P31" s="54">
        <v>-26</v>
      </c>
      <c r="Q31" s="54" t="s">
        <v>236</v>
      </c>
    </row>
    <row r="32" spans="1:17" ht="22" customHeight="1" x14ac:dyDescent="0.25">
      <c r="A32" s="63"/>
      <c r="B32" s="62">
        <v>24</v>
      </c>
      <c r="C32" s="55" t="s">
        <v>291</v>
      </c>
      <c r="D32" s="56" t="s">
        <v>165</v>
      </c>
      <c r="E32" s="82">
        <f t="shared" si="0"/>
        <v>-36</v>
      </c>
      <c r="F32" s="85">
        <f t="shared" si="1"/>
        <v>5</v>
      </c>
      <c r="G32" s="54">
        <v>14</v>
      </c>
      <c r="H32" s="54">
        <v>-21</v>
      </c>
      <c r="I32" s="54">
        <v>-4</v>
      </c>
      <c r="J32" s="54">
        <v>-3</v>
      </c>
      <c r="K32" s="54" t="s">
        <v>236</v>
      </c>
      <c r="L32" s="54">
        <v>-17</v>
      </c>
      <c r="M32" s="54" t="s">
        <v>236</v>
      </c>
      <c r="N32" s="54" t="s">
        <v>236</v>
      </c>
      <c r="O32" s="54" t="s">
        <v>236</v>
      </c>
      <c r="P32" s="54" t="s">
        <v>236</v>
      </c>
      <c r="Q32" s="54" t="s">
        <v>236</v>
      </c>
    </row>
    <row r="33" spans="1:17" ht="22" customHeight="1" x14ac:dyDescent="0.25">
      <c r="A33" s="63"/>
      <c r="B33" s="62">
        <v>25</v>
      </c>
      <c r="C33" s="55" t="s">
        <v>299</v>
      </c>
      <c r="D33" s="56" t="s">
        <v>300</v>
      </c>
      <c r="E33" s="82">
        <f t="shared" si="0"/>
        <v>-34</v>
      </c>
      <c r="F33" s="85">
        <f t="shared" si="1"/>
        <v>10</v>
      </c>
      <c r="G33" s="54">
        <v>25</v>
      </c>
      <c r="H33" s="54">
        <v>-7</v>
      </c>
      <c r="I33" s="54">
        <v>-9</v>
      </c>
      <c r="J33" s="54">
        <v>-29</v>
      </c>
      <c r="K33" s="54">
        <v>-7</v>
      </c>
      <c r="L33" s="54">
        <v>-7</v>
      </c>
      <c r="M33" s="54">
        <v>-18</v>
      </c>
      <c r="N33" s="54">
        <v>26</v>
      </c>
      <c r="O33" s="54">
        <v>-7</v>
      </c>
      <c r="P33" s="54">
        <v>9</v>
      </c>
      <c r="Q33" s="54" t="s">
        <v>236</v>
      </c>
    </row>
    <row r="34" spans="1:17" ht="22" customHeight="1" x14ac:dyDescent="0.25">
      <c r="A34" s="63"/>
      <c r="B34" s="62">
        <v>26</v>
      </c>
      <c r="C34" s="81" t="s">
        <v>365</v>
      </c>
      <c r="D34" s="56" t="s">
        <v>366</v>
      </c>
      <c r="E34" s="82">
        <f t="shared" si="0"/>
        <v>-32</v>
      </c>
      <c r="F34" s="85">
        <f t="shared" si="1"/>
        <v>5</v>
      </c>
      <c r="G34" s="54" t="s">
        <v>236</v>
      </c>
      <c r="H34" s="54" t="s">
        <v>236</v>
      </c>
      <c r="I34" s="54">
        <v>8</v>
      </c>
      <c r="J34" s="54">
        <v>-10</v>
      </c>
      <c r="K34" s="54">
        <v>-12</v>
      </c>
      <c r="L34" s="54" t="s">
        <v>236</v>
      </c>
      <c r="M34" s="54">
        <v>-13</v>
      </c>
      <c r="N34" s="54">
        <v>0</v>
      </c>
      <c r="O34" s="54" t="s">
        <v>236</v>
      </c>
      <c r="P34" s="54" t="s">
        <v>236</v>
      </c>
      <c r="Q34" s="54" t="s">
        <v>236</v>
      </c>
    </row>
    <row r="35" spans="1:17" ht="22" customHeight="1" x14ac:dyDescent="0.25">
      <c r="A35" s="63"/>
      <c r="B35" s="62">
        <v>27</v>
      </c>
      <c r="C35" s="55" t="s">
        <v>322</v>
      </c>
      <c r="D35" s="56" t="s">
        <v>323</v>
      </c>
      <c r="E35" s="82">
        <f t="shared" si="0"/>
        <v>-26</v>
      </c>
      <c r="F35" s="85">
        <f t="shared" si="1"/>
        <v>4</v>
      </c>
      <c r="G35" s="54">
        <v>41</v>
      </c>
      <c r="H35" s="54">
        <v>-13</v>
      </c>
      <c r="I35" s="54" t="s">
        <v>236</v>
      </c>
      <c r="J35" s="54">
        <v>-21</v>
      </c>
      <c r="K35" s="54">
        <v>-29</v>
      </c>
      <c r="L35" s="54" t="s">
        <v>236</v>
      </c>
      <c r="M35" s="54" t="s">
        <v>236</v>
      </c>
      <c r="N35" s="54" t="s">
        <v>236</v>
      </c>
      <c r="O35" s="54" t="s">
        <v>236</v>
      </c>
      <c r="P35" s="54" t="s">
        <v>236</v>
      </c>
      <c r="Q35" s="54" t="s">
        <v>236</v>
      </c>
    </row>
    <row r="36" spans="1:17" ht="22" customHeight="1" x14ac:dyDescent="0.25">
      <c r="A36" s="63"/>
      <c r="B36" s="62">
        <v>28</v>
      </c>
      <c r="C36" s="55" t="s">
        <v>304</v>
      </c>
      <c r="D36" s="56" t="s">
        <v>305</v>
      </c>
      <c r="E36" s="82">
        <f t="shared" si="0"/>
        <v>-24</v>
      </c>
      <c r="F36" s="85">
        <f t="shared" si="1"/>
        <v>9</v>
      </c>
      <c r="G36" s="54">
        <v>27</v>
      </c>
      <c r="H36" s="54">
        <v>-1</v>
      </c>
      <c r="I36" s="54">
        <v>-4</v>
      </c>
      <c r="J36" s="54">
        <v>-15</v>
      </c>
      <c r="K36" s="54">
        <v>-31</v>
      </c>
      <c r="L36" s="54">
        <v>-7</v>
      </c>
      <c r="M36" s="54">
        <v>-17</v>
      </c>
      <c r="N36" s="54">
        <v>37</v>
      </c>
      <c r="O36" s="54">
        <v>-4</v>
      </c>
      <c r="P36" s="54" t="s">
        <v>236</v>
      </c>
      <c r="Q36" s="54" t="s">
        <v>236</v>
      </c>
    </row>
    <row r="37" spans="1:17" ht="22" customHeight="1" x14ac:dyDescent="0.25">
      <c r="A37" s="63"/>
      <c r="B37" s="62">
        <v>29</v>
      </c>
      <c r="C37" s="55" t="s">
        <v>319</v>
      </c>
      <c r="D37" s="56" t="s">
        <v>163</v>
      </c>
      <c r="E37" s="82">
        <f t="shared" si="0"/>
        <v>-20</v>
      </c>
      <c r="F37" s="85">
        <f t="shared" si="1"/>
        <v>9</v>
      </c>
      <c r="G37" s="54">
        <v>38</v>
      </c>
      <c r="H37" s="54">
        <v>-4</v>
      </c>
      <c r="I37" s="54">
        <v>-9</v>
      </c>
      <c r="J37" s="54">
        <v>-39</v>
      </c>
      <c r="K37" s="54">
        <v>-12</v>
      </c>
      <c r="L37" s="54">
        <v>-27</v>
      </c>
      <c r="M37" s="54">
        <v>21</v>
      </c>
      <c r="N37" s="54" t="s">
        <v>236</v>
      </c>
      <c r="O37" s="54">
        <v>9</v>
      </c>
      <c r="P37" s="54">
        <v>12</v>
      </c>
      <c r="Q37" s="54" t="s">
        <v>236</v>
      </c>
    </row>
    <row r="38" spans="1:17" ht="22" customHeight="1" x14ac:dyDescent="0.25">
      <c r="A38" s="63"/>
      <c r="B38" s="62">
        <v>30</v>
      </c>
      <c r="C38" s="55" t="s">
        <v>284</v>
      </c>
      <c r="D38" s="56" t="s">
        <v>207</v>
      </c>
      <c r="E38" s="82">
        <f t="shared" si="0"/>
        <v>-17</v>
      </c>
      <c r="F38" s="85">
        <f t="shared" si="1"/>
        <v>6</v>
      </c>
      <c r="G38" s="54">
        <v>58</v>
      </c>
      <c r="H38" s="54">
        <v>16</v>
      </c>
      <c r="I38" s="54">
        <v>-7</v>
      </c>
      <c r="J38" s="54">
        <v>-34</v>
      </c>
      <c r="K38" s="54">
        <v>-21</v>
      </c>
      <c r="L38" s="54">
        <v>-23</v>
      </c>
      <c r="M38" s="54" t="s">
        <v>236</v>
      </c>
      <c r="N38" s="54" t="s">
        <v>236</v>
      </c>
      <c r="O38" s="54" t="s">
        <v>236</v>
      </c>
      <c r="P38" s="54" t="s">
        <v>236</v>
      </c>
      <c r="Q38" s="54" t="s">
        <v>236</v>
      </c>
    </row>
    <row r="39" spans="1:17" ht="22" customHeight="1" x14ac:dyDescent="0.25">
      <c r="A39" s="63"/>
      <c r="B39" s="62">
        <v>31</v>
      </c>
      <c r="C39" s="55" t="s">
        <v>308</v>
      </c>
      <c r="D39" s="56" t="s">
        <v>206</v>
      </c>
      <c r="E39" s="82">
        <f t="shared" si="0"/>
        <v>-16</v>
      </c>
      <c r="F39" s="85">
        <f t="shared" si="1"/>
        <v>4</v>
      </c>
      <c r="G39" s="54">
        <v>31</v>
      </c>
      <c r="H39" s="54">
        <v>-14</v>
      </c>
      <c r="I39" s="54">
        <v>-12</v>
      </c>
      <c r="J39" s="54" t="s">
        <v>236</v>
      </c>
      <c r="K39" s="54" t="s">
        <v>236</v>
      </c>
      <c r="L39" s="54">
        <v>-17</v>
      </c>
      <c r="M39" s="54" t="s">
        <v>236</v>
      </c>
      <c r="N39" s="54" t="s">
        <v>236</v>
      </c>
      <c r="O39" s="54" t="s">
        <v>236</v>
      </c>
      <c r="P39" s="54" t="s">
        <v>236</v>
      </c>
      <c r="Q39" s="54" t="s">
        <v>236</v>
      </c>
    </row>
    <row r="40" spans="1:17" ht="22" customHeight="1" x14ac:dyDescent="0.25">
      <c r="A40" s="63"/>
      <c r="B40" s="62">
        <v>32</v>
      </c>
      <c r="C40" s="55" t="s">
        <v>367</v>
      </c>
      <c r="D40" s="56" t="s">
        <v>364</v>
      </c>
      <c r="E40" s="82">
        <f t="shared" si="0"/>
        <v>-5</v>
      </c>
      <c r="F40" s="85">
        <f t="shared" si="1"/>
        <v>1</v>
      </c>
      <c r="G40" s="54" t="s">
        <v>236</v>
      </c>
      <c r="H40" s="54" t="s">
        <v>236</v>
      </c>
      <c r="I40" s="54">
        <v>-4</v>
      </c>
      <c r="J40" s="54" t="s">
        <v>236</v>
      </c>
      <c r="K40" s="54" t="s">
        <v>236</v>
      </c>
      <c r="L40" s="54" t="s">
        <v>236</v>
      </c>
      <c r="M40" s="54" t="s">
        <v>236</v>
      </c>
      <c r="N40" s="54" t="s">
        <v>236</v>
      </c>
      <c r="O40" s="54" t="s">
        <v>236</v>
      </c>
      <c r="P40" s="54" t="s">
        <v>236</v>
      </c>
      <c r="Q40" s="54" t="s">
        <v>236</v>
      </c>
    </row>
    <row r="41" spans="1:17" ht="22" customHeight="1" x14ac:dyDescent="0.25">
      <c r="A41" s="63"/>
      <c r="B41" s="62">
        <v>33</v>
      </c>
      <c r="C41" s="55" t="s">
        <v>298</v>
      </c>
      <c r="D41" s="56" t="s">
        <v>281</v>
      </c>
      <c r="E41" s="82">
        <f t="shared" ref="E41:E63" si="2">SUM(G41:Q41)-F41</f>
        <v>-3</v>
      </c>
      <c r="F41" s="85">
        <f t="shared" ref="F41:F63" si="3">IF(G41="-",0,1)+IF(H41="-",0,1)+IF(I41="-",0,1)+IF(J41="-",0,1)+IF(K41="-",0,1)+IF(L41="-",0,1)+IF(M41="-",0,1)+IF(N41="-",0,1)+IF(O41="-",0,1)+IF(P41="-",0,1)+IF(Q41="-",0,1)</f>
        <v>4</v>
      </c>
      <c r="G41" s="54">
        <v>24</v>
      </c>
      <c r="H41" s="54">
        <v>-1</v>
      </c>
      <c r="I41" s="54">
        <v>-11</v>
      </c>
      <c r="J41" s="54" t="s">
        <v>236</v>
      </c>
      <c r="K41" s="54">
        <v>-11</v>
      </c>
      <c r="L41" s="54" t="s">
        <v>236</v>
      </c>
      <c r="M41" s="54" t="s">
        <v>236</v>
      </c>
      <c r="N41" s="54" t="s">
        <v>236</v>
      </c>
      <c r="O41" s="54" t="s">
        <v>236</v>
      </c>
      <c r="P41" s="54" t="s">
        <v>236</v>
      </c>
      <c r="Q41" s="54" t="s">
        <v>236</v>
      </c>
    </row>
    <row r="42" spans="1:17" ht="22" customHeight="1" x14ac:dyDescent="0.25">
      <c r="A42" s="63"/>
      <c r="B42" s="62">
        <v>34</v>
      </c>
      <c r="C42" s="55" t="s">
        <v>286</v>
      </c>
      <c r="D42" s="56" t="s">
        <v>182</v>
      </c>
      <c r="E42" s="82">
        <f t="shared" si="2"/>
        <v>-2</v>
      </c>
      <c r="F42" s="85">
        <f t="shared" si="3"/>
        <v>8</v>
      </c>
      <c r="G42" s="54">
        <v>54</v>
      </c>
      <c r="H42" s="54">
        <v>-9</v>
      </c>
      <c r="I42" s="54">
        <v>-9</v>
      </c>
      <c r="J42" s="54">
        <v>-24</v>
      </c>
      <c r="K42" s="54" t="s">
        <v>236</v>
      </c>
      <c r="L42" s="54">
        <v>-9</v>
      </c>
      <c r="M42" s="54">
        <v>5</v>
      </c>
      <c r="N42" s="54">
        <v>-4</v>
      </c>
      <c r="O42" s="54" t="s">
        <v>236</v>
      </c>
      <c r="P42" s="54">
        <v>2</v>
      </c>
      <c r="Q42" s="54" t="s">
        <v>236</v>
      </c>
    </row>
    <row r="43" spans="1:17" ht="22" customHeight="1" x14ac:dyDescent="0.25">
      <c r="A43" s="63"/>
      <c r="B43" s="62">
        <v>35</v>
      </c>
      <c r="C43" s="55" t="s">
        <v>341</v>
      </c>
      <c r="D43" s="56" t="s">
        <v>342</v>
      </c>
      <c r="E43" s="82">
        <f t="shared" si="2"/>
        <v>-2</v>
      </c>
      <c r="F43" s="85">
        <f t="shared" si="3"/>
        <v>10</v>
      </c>
      <c r="G43" s="54">
        <v>60</v>
      </c>
      <c r="H43" s="54">
        <v>11</v>
      </c>
      <c r="I43" s="54">
        <v>-7</v>
      </c>
      <c r="J43" s="54">
        <v>-14</v>
      </c>
      <c r="K43" s="54">
        <v>-21</v>
      </c>
      <c r="L43" s="54">
        <v>-15</v>
      </c>
      <c r="M43" s="54">
        <v>-5</v>
      </c>
      <c r="N43" s="54">
        <v>0</v>
      </c>
      <c r="O43" s="54">
        <v>9</v>
      </c>
      <c r="P43" s="54">
        <v>-10</v>
      </c>
      <c r="Q43" s="54" t="s">
        <v>236</v>
      </c>
    </row>
    <row r="44" spans="1:17" ht="22" customHeight="1" x14ac:dyDescent="0.25">
      <c r="A44" s="63"/>
      <c r="B44" s="62">
        <v>36</v>
      </c>
      <c r="C44" s="55" t="s">
        <v>328</v>
      </c>
      <c r="D44" s="56" t="s">
        <v>198</v>
      </c>
      <c r="E44" s="82">
        <f t="shared" si="2"/>
        <v>-1</v>
      </c>
      <c r="F44" s="85">
        <f t="shared" si="3"/>
        <v>8</v>
      </c>
      <c r="G44" s="54">
        <v>45</v>
      </c>
      <c r="H44" s="54">
        <v>12</v>
      </c>
      <c r="I44" s="54">
        <v>7</v>
      </c>
      <c r="J44" s="54">
        <v>-32</v>
      </c>
      <c r="K44" s="54">
        <v>-26</v>
      </c>
      <c r="L44" s="54">
        <v>-17</v>
      </c>
      <c r="M44" s="54" t="s">
        <v>236</v>
      </c>
      <c r="N44" s="54" t="s">
        <v>236</v>
      </c>
      <c r="O44" s="54">
        <v>1</v>
      </c>
      <c r="P44" s="54">
        <v>17</v>
      </c>
      <c r="Q44" s="54" t="s">
        <v>236</v>
      </c>
    </row>
    <row r="45" spans="1:17" ht="22" customHeight="1" x14ac:dyDescent="0.25">
      <c r="A45" s="63"/>
      <c r="B45" s="62">
        <v>37</v>
      </c>
      <c r="C45" s="55" t="s">
        <v>309</v>
      </c>
      <c r="D45" s="56" t="s">
        <v>199</v>
      </c>
      <c r="E45" s="82">
        <f t="shared" si="2"/>
        <v>7</v>
      </c>
      <c r="F45" s="85">
        <f t="shared" si="3"/>
        <v>3</v>
      </c>
      <c r="G45" s="54">
        <v>31</v>
      </c>
      <c r="H45" s="54">
        <v>-15</v>
      </c>
      <c r="I45" s="54">
        <v>-6</v>
      </c>
      <c r="J45" s="54" t="s">
        <v>236</v>
      </c>
      <c r="K45" s="54" t="s">
        <v>236</v>
      </c>
      <c r="L45" s="54" t="s">
        <v>236</v>
      </c>
      <c r="M45" s="54" t="s">
        <v>236</v>
      </c>
      <c r="N45" s="54" t="s">
        <v>236</v>
      </c>
      <c r="O45" s="54" t="s">
        <v>236</v>
      </c>
      <c r="P45" s="54" t="s">
        <v>236</v>
      </c>
      <c r="Q45" s="54" t="s">
        <v>236</v>
      </c>
    </row>
    <row r="46" spans="1:17" ht="22" customHeight="1" x14ac:dyDescent="0.25">
      <c r="A46" s="63"/>
      <c r="B46" s="62">
        <v>38</v>
      </c>
      <c r="C46" s="55" t="s">
        <v>287</v>
      </c>
      <c r="D46" s="56" t="s">
        <v>280</v>
      </c>
      <c r="E46" s="82">
        <f t="shared" si="2"/>
        <v>8</v>
      </c>
      <c r="F46" s="85">
        <f t="shared" si="3"/>
        <v>2</v>
      </c>
      <c r="G46" s="54">
        <v>26</v>
      </c>
      <c r="H46" s="54">
        <v>-16</v>
      </c>
      <c r="I46" s="54" t="s">
        <v>236</v>
      </c>
      <c r="J46" s="54" t="s">
        <v>236</v>
      </c>
      <c r="K46" s="54" t="s">
        <v>236</v>
      </c>
      <c r="L46" s="54" t="s">
        <v>236</v>
      </c>
      <c r="M46" s="54" t="s">
        <v>236</v>
      </c>
      <c r="N46" s="54" t="s">
        <v>236</v>
      </c>
      <c r="O46" s="54" t="s">
        <v>236</v>
      </c>
      <c r="P46" s="54" t="s">
        <v>236</v>
      </c>
      <c r="Q46" s="54" t="s">
        <v>236</v>
      </c>
    </row>
    <row r="47" spans="1:17" ht="22" customHeight="1" x14ac:dyDescent="0.25">
      <c r="A47" s="63"/>
      <c r="B47" s="62">
        <v>39</v>
      </c>
      <c r="C47" s="55" t="s">
        <v>349</v>
      </c>
      <c r="D47" s="56" t="s">
        <v>350</v>
      </c>
      <c r="E47" s="82">
        <f t="shared" si="2"/>
        <v>10</v>
      </c>
      <c r="F47" s="85">
        <f t="shared" si="3"/>
        <v>1</v>
      </c>
      <c r="G47" s="54" t="s">
        <v>236</v>
      </c>
      <c r="H47" s="54">
        <v>11</v>
      </c>
      <c r="I47" s="54" t="s">
        <v>236</v>
      </c>
      <c r="J47" s="54" t="s">
        <v>236</v>
      </c>
      <c r="K47" s="54" t="s">
        <v>236</v>
      </c>
      <c r="L47" s="54" t="s">
        <v>236</v>
      </c>
      <c r="M47" s="54" t="s">
        <v>236</v>
      </c>
      <c r="N47" s="54" t="s">
        <v>236</v>
      </c>
      <c r="O47" s="54" t="s">
        <v>236</v>
      </c>
      <c r="P47" s="54" t="s">
        <v>236</v>
      </c>
      <c r="Q47" s="54" t="s">
        <v>236</v>
      </c>
    </row>
    <row r="48" spans="1:17" ht="22" customHeight="1" x14ac:dyDescent="0.25">
      <c r="A48" s="63"/>
      <c r="B48" s="62">
        <v>40</v>
      </c>
      <c r="C48" s="55" t="s">
        <v>303</v>
      </c>
      <c r="D48" s="56" t="s">
        <v>186</v>
      </c>
      <c r="E48" s="82">
        <f t="shared" si="2"/>
        <v>13</v>
      </c>
      <c r="F48" s="85">
        <f t="shared" si="3"/>
        <v>10</v>
      </c>
      <c r="G48" s="54">
        <v>27</v>
      </c>
      <c r="H48" s="54">
        <v>25</v>
      </c>
      <c r="I48" s="54">
        <v>13</v>
      </c>
      <c r="J48" s="54">
        <v>-29</v>
      </c>
      <c r="K48" s="54">
        <v>-16</v>
      </c>
      <c r="L48" s="54">
        <v>23</v>
      </c>
      <c r="M48" s="54">
        <v>-21</v>
      </c>
      <c r="N48" s="54">
        <v>8</v>
      </c>
      <c r="O48" s="54">
        <v>9</v>
      </c>
      <c r="P48" s="54">
        <v>-16</v>
      </c>
      <c r="Q48" s="54" t="s">
        <v>236</v>
      </c>
    </row>
    <row r="49" spans="1:17" ht="22" customHeight="1" x14ac:dyDescent="0.25">
      <c r="A49" s="63"/>
      <c r="B49" s="62">
        <v>41</v>
      </c>
      <c r="C49" s="55" t="s">
        <v>320</v>
      </c>
      <c r="D49" s="56" t="s">
        <v>181</v>
      </c>
      <c r="E49" s="82">
        <f t="shared" si="2"/>
        <v>17</v>
      </c>
      <c r="F49" s="85">
        <f t="shared" si="3"/>
        <v>10</v>
      </c>
      <c r="G49" s="54">
        <v>38</v>
      </c>
      <c r="H49" s="54">
        <v>12</v>
      </c>
      <c r="I49" s="54">
        <v>-10</v>
      </c>
      <c r="J49" s="54">
        <v>-17</v>
      </c>
      <c r="K49" s="54">
        <v>-9</v>
      </c>
      <c r="L49" s="54">
        <v>-17</v>
      </c>
      <c r="M49" s="54">
        <v>-20</v>
      </c>
      <c r="N49" s="54">
        <v>36</v>
      </c>
      <c r="O49" s="54">
        <v>13</v>
      </c>
      <c r="P49" s="54">
        <v>1</v>
      </c>
      <c r="Q49" s="54" t="s">
        <v>236</v>
      </c>
    </row>
    <row r="50" spans="1:17" ht="22" customHeight="1" x14ac:dyDescent="0.25">
      <c r="A50" s="63"/>
      <c r="B50" s="62">
        <v>42</v>
      </c>
      <c r="C50" s="55" t="s">
        <v>307</v>
      </c>
      <c r="D50" s="56" t="s">
        <v>289</v>
      </c>
      <c r="E50" s="82">
        <f t="shared" si="2"/>
        <v>24</v>
      </c>
      <c r="F50" s="85">
        <f t="shared" si="3"/>
        <v>3</v>
      </c>
      <c r="G50" s="54">
        <v>31</v>
      </c>
      <c r="H50" s="54">
        <v>5</v>
      </c>
      <c r="I50" s="54">
        <v>-9</v>
      </c>
      <c r="J50" s="54" t="s">
        <v>236</v>
      </c>
      <c r="K50" s="54" t="s">
        <v>236</v>
      </c>
      <c r="L50" s="54" t="s">
        <v>236</v>
      </c>
      <c r="M50" s="54" t="s">
        <v>236</v>
      </c>
      <c r="N50" s="54" t="s">
        <v>236</v>
      </c>
      <c r="O50" s="54" t="s">
        <v>236</v>
      </c>
      <c r="P50" s="54" t="s">
        <v>236</v>
      </c>
      <c r="Q50" s="54" t="s">
        <v>236</v>
      </c>
    </row>
    <row r="51" spans="1:17" ht="22" customHeight="1" x14ac:dyDescent="0.25">
      <c r="A51" s="63"/>
      <c r="B51" s="62">
        <v>43</v>
      </c>
      <c r="C51" s="55" t="s">
        <v>324</v>
      </c>
      <c r="D51" s="56" t="s">
        <v>325</v>
      </c>
      <c r="E51" s="82">
        <f t="shared" si="2"/>
        <v>27</v>
      </c>
      <c r="F51" s="85">
        <f t="shared" si="3"/>
        <v>4</v>
      </c>
      <c r="G51" s="54">
        <v>43</v>
      </c>
      <c r="H51" s="54">
        <v>18</v>
      </c>
      <c r="I51" s="54">
        <v>-8</v>
      </c>
      <c r="J51" s="54">
        <v>-22</v>
      </c>
      <c r="K51" s="54" t="s">
        <v>236</v>
      </c>
      <c r="L51" s="54" t="s">
        <v>236</v>
      </c>
      <c r="M51" s="54" t="s">
        <v>236</v>
      </c>
      <c r="N51" s="54" t="s">
        <v>236</v>
      </c>
      <c r="O51" s="54" t="s">
        <v>236</v>
      </c>
      <c r="P51" s="54" t="s">
        <v>236</v>
      </c>
      <c r="Q51" s="54" t="s">
        <v>236</v>
      </c>
    </row>
    <row r="52" spans="1:17" ht="22" customHeight="1" x14ac:dyDescent="0.25">
      <c r="A52" s="63"/>
      <c r="B52" s="62">
        <v>44</v>
      </c>
      <c r="C52" s="55" t="s">
        <v>290</v>
      </c>
      <c r="D52" s="56" t="s">
        <v>215</v>
      </c>
      <c r="E52" s="82">
        <f t="shared" si="2"/>
        <v>29</v>
      </c>
      <c r="F52" s="85">
        <f t="shared" si="3"/>
        <v>10</v>
      </c>
      <c r="G52" s="54">
        <v>49</v>
      </c>
      <c r="H52" s="54">
        <v>-12</v>
      </c>
      <c r="I52" s="54">
        <v>-7</v>
      </c>
      <c r="J52" s="54">
        <v>-20</v>
      </c>
      <c r="K52" s="54">
        <v>1</v>
      </c>
      <c r="L52" s="54">
        <v>-10</v>
      </c>
      <c r="M52" s="54">
        <v>0</v>
      </c>
      <c r="N52" s="54">
        <v>11</v>
      </c>
      <c r="O52" s="54">
        <v>12</v>
      </c>
      <c r="P52" s="54">
        <v>15</v>
      </c>
      <c r="Q52" s="54" t="s">
        <v>236</v>
      </c>
    </row>
    <row r="53" spans="1:17" ht="22" customHeight="1" x14ac:dyDescent="0.25">
      <c r="A53" s="63"/>
      <c r="B53" s="62">
        <v>45</v>
      </c>
      <c r="C53" s="55" t="s">
        <v>312</v>
      </c>
      <c r="D53" s="56" t="s">
        <v>313</v>
      </c>
      <c r="E53" s="82">
        <f t="shared" si="2"/>
        <v>31</v>
      </c>
      <c r="F53" s="85">
        <f t="shared" si="3"/>
        <v>1</v>
      </c>
      <c r="G53" s="54">
        <v>32</v>
      </c>
      <c r="H53" s="54" t="s">
        <v>236</v>
      </c>
      <c r="I53" s="54" t="s">
        <v>236</v>
      </c>
      <c r="J53" s="54" t="s">
        <v>236</v>
      </c>
      <c r="K53" s="54" t="s">
        <v>236</v>
      </c>
      <c r="L53" s="54" t="s">
        <v>236</v>
      </c>
      <c r="M53" s="54" t="s">
        <v>236</v>
      </c>
      <c r="N53" s="54" t="s">
        <v>236</v>
      </c>
      <c r="O53" s="54" t="s">
        <v>236</v>
      </c>
      <c r="P53" s="54" t="s">
        <v>236</v>
      </c>
      <c r="Q53" s="54" t="s">
        <v>236</v>
      </c>
    </row>
    <row r="54" spans="1:17" ht="22" customHeight="1" x14ac:dyDescent="0.25">
      <c r="A54" s="63"/>
      <c r="B54" s="62">
        <v>46</v>
      </c>
      <c r="C54" s="55" t="s">
        <v>347</v>
      </c>
      <c r="D54" s="56" t="s">
        <v>179</v>
      </c>
      <c r="E54" s="82">
        <f t="shared" si="2"/>
        <v>37</v>
      </c>
      <c r="F54" s="85">
        <f t="shared" si="3"/>
        <v>4</v>
      </c>
      <c r="G54" s="54">
        <v>84</v>
      </c>
      <c r="H54" s="54">
        <v>-27</v>
      </c>
      <c r="I54" s="54">
        <v>-5</v>
      </c>
      <c r="J54" s="54" t="s">
        <v>236</v>
      </c>
      <c r="K54" s="54" t="s">
        <v>236</v>
      </c>
      <c r="L54" s="54">
        <v>-11</v>
      </c>
      <c r="M54" s="54" t="s">
        <v>236</v>
      </c>
      <c r="N54" s="54" t="s">
        <v>236</v>
      </c>
      <c r="O54" s="54" t="s">
        <v>236</v>
      </c>
      <c r="P54" s="54" t="s">
        <v>236</v>
      </c>
      <c r="Q54" s="54" t="s">
        <v>236</v>
      </c>
    </row>
    <row r="55" spans="1:17" ht="22" customHeight="1" x14ac:dyDescent="0.25">
      <c r="A55" s="63"/>
      <c r="B55" s="62">
        <v>47</v>
      </c>
      <c r="C55" s="55" t="s">
        <v>425</v>
      </c>
      <c r="D55" s="56" t="s">
        <v>211</v>
      </c>
      <c r="E55" s="82">
        <f t="shared" si="2"/>
        <v>38</v>
      </c>
      <c r="F55" s="85">
        <f t="shared" si="3"/>
        <v>4</v>
      </c>
      <c r="G55" s="54" t="s">
        <v>236</v>
      </c>
      <c r="H55" s="54" t="s">
        <v>236</v>
      </c>
      <c r="I55" s="54" t="s">
        <v>236</v>
      </c>
      <c r="J55" s="54" t="s">
        <v>236</v>
      </c>
      <c r="K55" s="54" t="s">
        <v>236</v>
      </c>
      <c r="L55" s="54" t="s">
        <v>236</v>
      </c>
      <c r="M55" s="54">
        <v>9</v>
      </c>
      <c r="N55" s="54">
        <v>6</v>
      </c>
      <c r="O55" s="54">
        <v>37</v>
      </c>
      <c r="P55" s="54">
        <v>-10</v>
      </c>
      <c r="Q55" s="54" t="s">
        <v>236</v>
      </c>
    </row>
    <row r="56" spans="1:17" ht="22" customHeight="1" x14ac:dyDescent="0.25">
      <c r="A56" s="63"/>
      <c r="B56" s="62">
        <v>48</v>
      </c>
      <c r="C56" s="55" t="s">
        <v>330</v>
      </c>
      <c r="D56" s="56" t="s">
        <v>331</v>
      </c>
      <c r="E56" s="82">
        <f t="shared" si="2"/>
        <v>45</v>
      </c>
      <c r="F56" s="85">
        <f t="shared" si="3"/>
        <v>1</v>
      </c>
      <c r="G56" s="54">
        <v>46</v>
      </c>
      <c r="H56" s="54" t="s">
        <v>236</v>
      </c>
      <c r="I56" s="54" t="s">
        <v>236</v>
      </c>
      <c r="J56" s="54" t="s">
        <v>236</v>
      </c>
      <c r="K56" s="54" t="s">
        <v>236</v>
      </c>
      <c r="L56" s="54" t="s">
        <v>236</v>
      </c>
      <c r="M56" s="54" t="s">
        <v>236</v>
      </c>
      <c r="N56" s="54" t="s">
        <v>236</v>
      </c>
      <c r="O56" s="54" t="s">
        <v>236</v>
      </c>
      <c r="P56" s="54" t="s">
        <v>236</v>
      </c>
      <c r="Q56" s="54" t="s">
        <v>236</v>
      </c>
    </row>
    <row r="57" spans="1:17" ht="22" customHeight="1" x14ac:dyDescent="0.25">
      <c r="A57" s="63"/>
      <c r="B57" s="62">
        <v>49</v>
      </c>
      <c r="C57" s="55" t="s">
        <v>333</v>
      </c>
      <c r="D57" s="56" t="s">
        <v>334</v>
      </c>
      <c r="E57" s="82">
        <f t="shared" si="2"/>
        <v>46</v>
      </c>
      <c r="F57" s="85">
        <f t="shared" si="3"/>
        <v>1</v>
      </c>
      <c r="G57" s="54">
        <v>47</v>
      </c>
      <c r="H57" s="54" t="s">
        <v>236</v>
      </c>
      <c r="I57" s="54" t="s">
        <v>236</v>
      </c>
      <c r="J57" s="54" t="s">
        <v>236</v>
      </c>
      <c r="K57" s="54" t="s">
        <v>236</v>
      </c>
      <c r="L57" s="54" t="s">
        <v>236</v>
      </c>
      <c r="M57" s="54" t="s">
        <v>236</v>
      </c>
      <c r="N57" s="54" t="s">
        <v>236</v>
      </c>
      <c r="O57" s="54" t="s">
        <v>236</v>
      </c>
      <c r="P57" s="54" t="s">
        <v>236</v>
      </c>
      <c r="Q57" s="54" t="s">
        <v>236</v>
      </c>
    </row>
    <row r="58" spans="1:17" ht="22" customHeight="1" x14ac:dyDescent="0.25">
      <c r="A58" s="63"/>
      <c r="B58" s="62">
        <v>50</v>
      </c>
      <c r="C58" s="55" t="s">
        <v>336</v>
      </c>
      <c r="D58" s="56" t="s">
        <v>187</v>
      </c>
      <c r="E58" s="82">
        <f t="shared" si="2"/>
        <v>47</v>
      </c>
      <c r="F58" s="85">
        <f t="shared" si="3"/>
        <v>1</v>
      </c>
      <c r="G58" s="54">
        <v>48</v>
      </c>
      <c r="H58" s="54" t="s">
        <v>236</v>
      </c>
      <c r="I58" s="54" t="s">
        <v>236</v>
      </c>
      <c r="J58" s="54" t="s">
        <v>236</v>
      </c>
      <c r="K58" s="54" t="s">
        <v>236</v>
      </c>
      <c r="L58" s="54" t="s">
        <v>236</v>
      </c>
      <c r="M58" s="54" t="s">
        <v>236</v>
      </c>
      <c r="N58" s="54" t="s">
        <v>236</v>
      </c>
      <c r="O58" s="54" t="s">
        <v>236</v>
      </c>
      <c r="P58" s="54" t="s">
        <v>236</v>
      </c>
      <c r="Q58" s="54" t="s">
        <v>236</v>
      </c>
    </row>
    <row r="59" spans="1:17" ht="22" customHeight="1" x14ac:dyDescent="0.25">
      <c r="A59" s="63"/>
      <c r="B59" s="62">
        <v>51</v>
      </c>
      <c r="C59" s="55" t="s">
        <v>337</v>
      </c>
      <c r="D59" s="56" t="s">
        <v>184</v>
      </c>
      <c r="E59" s="82">
        <f t="shared" si="2"/>
        <v>47</v>
      </c>
      <c r="F59" s="85">
        <f t="shared" si="3"/>
        <v>1</v>
      </c>
      <c r="G59" s="54">
        <v>48</v>
      </c>
      <c r="H59" s="54" t="s">
        <v>236</v>
      </c>
      <c r="I59" s="54" t="s">
        <v>236</v>
      </c>
      <c r="J59" s="54" t="s">
        <v>236</v>
      </c>
      <c r="K59" s="54" t="s">
        <v>236</v>
      </c>
      <c r="L59" s="54" t="s">
        <v>236</v>
      </c>
      <c r="M59" s="54" t="s">
        <v>236</v>
      </c>
      <c r="N59" s="54" t="s">
        <v>236</v>
      </c>
      <c r="O59" s="54" t="s">
        <v>236</v>
      </c>
      <c r="P59" s="54" t="s">
        <v>236</v>
      </c>
      <c r="Q59" s="54" t="s">
        <v>236</v>
      </c>
    </row>
    <row r="60" spans="1:17" ht="22" customHeight="1" x14ac:dyDescent="0.25">
      <c r="A60" s="63"/>
      <c r="B60" s="62">
        <v>52</v>
      </c>
      <c r="C60" s="55" t="s">
        <v>433</v>
      </c>
      <c r="D60" s="56" t="s">
        <v>344</v>
      </c>
      <c r="E60" s="82">
        <f t="shared" si="2"/>
        <v>58</v>
      </c>
      <c r="F60" s="85">
        <f t="shared" si="3"/>
        <v>2</v>
      </c>
      <c r="G60" s="54">
        <v>65</v>
      </c>
      <c r="H60" s="54" t="s">
        <v>236</v>
      </c>
      <c r="I60" s="54" t="s">
        <v>236</v>
      </c>
      <c r="J60" s="54" t="s">
        <v>236</v>
      </c>
      <c r="K60" s="54" t="s">
        <v>236</v>
      </c>
      <c r="L60" s="54" t="s">
        <v>236</v>
      </c>
      <c r="M60" s="54" t="s">
        <v>236</v>
      </c>
      <c r="N60" s="54" t="s">
        <v>236</v>
      </c>
      <c r="O60" s="54" t="s">
        <v>236</v>
      </c>
      <c r="P60" s="54">
        <v>-5</v>
      </c>
      <c r="Q60" s="54" t="s">
        <v>236</v>
      </c>
    </row>
    <row r="61" spans="1:17" ht="22" customHeight="1" x14ac:dyDescent="0.25">
      <c r="A61" s="63"/>
      <c r="B61" s="62">
        <v>53</v>
      </c>
      <c r="C61" s="55" t="s">
        <v>346</v>
      </c>
      <c r="D61" s="56" t="s">
        <v>176</v>
      </c>
      <c r="E61" s="82">
        <f t="shared" si="2"/>
        <v>78</v>
      </c>
      <c r="F61" s="85">
        <f t="shared" si="3"/>
        <v>1</v>
      </c>
      <c r="G61" s="54">
        <v>79</v>
      </c>
      <c r="H61" s="54" t="s">
        <v>236</v>
      </c>
      <c r="I61" s="54" t="s">
        <v>236</v>
      </c>
      <c r="J61" s="54" t="s">
        <v>236</v>
      </c>
      <c r="K61" s="54" t="s">
        <v>236</v>
      </c>
      <c r="L61" s="54" t="s">
        <v>236</v>
      </c>
      <c r="M61" s="54" t="s">
        <v>236</v>
      </c>
      <c r="N61" s="54" t="s">
        <v>236</v>
      </c>
      <c r="O61" s="54" t="s">
        <v>236</v>
      </c>
      <c r="P61" s="54" t="s">
        <v>236</v>
      </c>
      <c r="Q61" s="54" t="s">
        <v>236</v>
      </c>
    </row>
    <row r="62" spans="1:17" ht="22" customHeight="1" x14ac:dyDescent="0.25">
      <c r="A62" s="63"/>
      <c r="B62" s="62">
        <v>53</v>
      </c>
      <c r="C62" s="55" t="s">
        <v>345</v>
      </c>
      <c r="D62" s="56" t="s">
        <v>209</v>
      </c>
      <c r="E62" s="82">
        <f t="shared" si="2"/>
        <v>78</v>
      </c>
      <c r="F62" s="85">
        <f t="shared" si="3"/>
        <v>1</v>
      </c>
      <c r="G62" s="54">
        <v>79</v>
      </c>
      <c r="H62" s="54" t="s">
        <v>236</v>
      </c>
      <c r="I62" s="54" t="s">
        <v>236</v>
      </c>
      <c r="J62" s="54" t="s">
        <v>236</v>
      </c>
      <c r="K62" s="54" t="s">
        <v>236</v>
      </c>
      <c r="L62" s="54" t="s">
        <v>236</v>
      </c>
      <c r="M62" s="54" t="s">
        <v>236</v>
      </c>
      <c r="N62" s="54" t="s">
        <v>236</v>
      </c>
      <c r="O62" s="54" t="s">
        <v>236</v>
      </c>
      <c r="P62" s="54" t="s">
        <v>236</v>
      </c>
      <c r="Q62" s="54" t="s">
        <v>236</v>
      </c>
    </row>
    <row r="63" spans="1:17" ht="22" customHeight="1" x14ac:dyDescent="0.25">
      <c r="A63" s="63"/>
      <c r="B63" s="62">
        <v>54</v>
      </c>
      <c r="C63" s="55" t="s">
        <v>338</v>
      </c>
      <c r="D63" s="56" t="s">
        <v>218</v>
      </c>
      <c r="E63" s="82">
        <f t="shared" si="2"/>
        <v>91</v>
      </c>
      <c r="F63" s="85">
        <f t="shared" si="3"/>
        <v>8</v>
      </c>
      <c r="G63" s="54">
        <v>49</v>
      </c>
      <c r="H63" s="54">
        <v>18</v>
      </c>
      <c r="I63" s="54" t="s">
        <v>236</v>
      </c>
      <c r="J63" s="54">
        <v>15</v>
      </c>
      <c r="K63" s="54">
        <v>-17</v>
      </c>
      <c r="L63" s="54" t="s">
        <v>236</v>
      </c>
      <c r="M63" s="54">
        <v>27</v>
      </c>
      <c r="N63" s="54">
        <v>3</v>
      </c>
      <c r="O63" s="54">
        <v>6</v>
      </c>
      <c r="P63" s="54">
        <v>-2</v>
      </c>
      <c r="Q63" s="54" t="s">
        <v>236</v>
      </c>
    </row>
  </sheetData>
  <sortState ref="C9:Q63">
    <sortCondition ref="E9:E63"/>
  </sortState>
  <mergeCells count="16">
    <mergeCell ref="M7:M8"/>
    <mergeCell ref="N7:N8"/>
    <mergeCell ref="O7:O8"/>
    <mergeCell ref="P7:P8"/>
    <mergeCell ref="Q7:Q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G7:G8"/>
    <mergeCell ref="E7:E8"/>
  </mergeCells>
  <phoneticPr fontId="35" type="noConversion"/>
  <pageMargins left="0.7" right="0.7" top="0.75" bottom="0.75" header="0.3" footer="0.3"/>
  <pageSetup paperSize="9" scale="29" orientation="portrait" horizontalDpi="0" verticalDpi="0"/>
  <colBreaks count="2" manualBreakCount="2">
    <brk id="17" max="1048575" man="1"/>
    <brk id="18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FANTA SQUADRA CON 4 CATEGORIA</vt:lpstr>
      <vt:lpstr>FANTA SQUADRA</vt:lpstr>
      <vt:lpstr>CLASSIFICA Assoluto M</vt:lpstr>
      <vt:lpstr>Sheet1</vt:lpstr>
      <vt:lpstr>1° TAPPA</vt:lpstr>
      <vt:lpstr>CLASSIFICA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Nepi</dc:creator>
  <cp:lastModifiedBy>Fabio Nepi</cp:lastModifiedBy>
  <cp:lastPrinted>2017-10-03T22:02:26Z</cp:lastPrinted>
  <dcterms:created xsi:type="dcterms:W3CDTF">2017-02-21T23:01:30Z</dcterms:created>
  <dcterms:modified xsi:type="dcterms:W3CDTF">2018-09-11T20:18:00Z</dcterms:modified>
</cp:coreProperties>
</file>